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marcus.furtado\Downloads\"/>
    </mc:Choice>
  </mc:AlternateContent>
  <xr:revisionPtr revIDLastSave="0" documentId="13_ncr:1_{FBCD0976-1AD7-418C-BA4F-87A1263A326F}" xr6:coauthVersionLast="46" xr6:coauthVersionMax="47" xr10:uidLastSave="{00000000-0000-0000-0000-000000000000}"/>
  <bookViews>
    <workbookView xWindow="-28920" yWindow="-120" windowWidth="29040" windowHeight="15840" xr2:uid="{00000000-000D-0000-FFFF-FFFF00000000}"/>
  </bookViews>
  <sheets>
    <sheet name="QUADRO RESUMO" sheetId="13" r:id="rId1"/>
    <sheet name="Copeiro(a)" sheetId="24" r:id="rId2"/>
    <sheet name="Copeiro(a) - Memória de Cálculo" sheetId="35" r:id="rId3"/>
    <sheet name="Copeiro(a) - Uniforme" sheetId="36" r:id="rId4"/>
    <sheet name="Garçom-Garçonete" sheetId="25" r:id="rId5"/>
    <sheet name="Garçom - Memória de Cálculo" sheetId="33" r:id="rId6"/>
    <sheet name="Garçom - Uniforme" sheetId="34" r:id="rId7"/>
    <sheet name="Repositor de Água" sheetId="28" r:id="rId8"/>
    <sheet name="Repositor - Memória de Cálculo" sheetId="37" r:id="rId9"/>
    <sheet name="Repositor - Uniforme" sheetId="38" r:id="rId10"/>
    <sheet name="Encarregado(a) Geral" sheetId="26" r:id="rId11"/>
    <sheet name="Encarregado- Memória de Cálculo" sheetId="39" r:id="rId12"/>
    <sheet name="Encarregado - Uniforme" sheetId="40" r:id="rId13"/>
    <sheet name="Relógio de Ponto" sheetId="41" r:id="rId14"/>
    <sheet name="1.5. Materiais Consumo" sheetId="14" r:id="rId15"/>
    <sheet name="1.6. Materiais de Higiene" sheetId="17" r:id="rId16"/>
    <sheet name="1.7. Materiais de Reposição" sheetId="30" r:id="rId17"/>
    <sheet name="1.8. Materiais Duradouros" sheetId="29" r:id="rId18"/>
    <sheet name="1.9. Equipamentos" sheetId="21" r:id="rId19"/>
  </sheets>
  <externalReferences>
    <externalReference r:id="rId20"/>
  </externalReferences>
  <definedNames>
    <definedName name="_xlnm.Print_Area" localSheetId="0">'QUADRO RESUMO'!$B$1:$K$15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2" i="21" l="1"/>
  <c r="M22" i="21"/>
  <c r="G39" i="29"/>
  <c r="G46" i="30"/>
  <c r="H31" i="17"/>
  <c r="H28" i="14"/>
  <c r="H27" i="14"/>
  <c r="H26" i="14"/>
  <c r="G15" i="21"/>
  <c r="G35" i="29"/>
  <c r="G34" i="29"/>
  <c r="G33" i="29"/>
  <c r="G32" i="29"/>
  <c r="G31" i="29"/>
  <c r="G30" i="29"/>
  <c r="G29" i="29"/>
  <c r="G28" i="29"/>
  <c r="G27" i="29"/>
  <c r="G26" i="29"/>
  <c r="G25" i="29"/>
  <c r="G24" i="29"/>
  <c r="G23" i="29"/>
  <c r="G22" i="29"/>
  <c r="G21" i="29"/>
  <c r="G20" i="29"/>
  <c r="G19" i="29"/>
  <c r="G18" i="29"/>
  <c r="G17" i="29"/>
  <c r="G16" i="29"/>
  <c r="G15" i="29"/>
  <c r="G42" i="30"/>
  <c r="G41" i="30"/>
  <c r="G40" i="30"/>
  <c r="G39" i="30"/>
  <c r="G38" i="30"/>
  <c r="G37" i="30"/>
  <c r="G36" i="30"/>
  <c r="G35" i="30"/>
  <c r="G34" i="30"/>
  <c r="G33" i="30"/>
  <c r="G32" i="30"/>
  <c r="G31" i="30"/>
  <c r="G30" i="30"/>
  <c r="G29" i="30"/>
  <c r="G28" i="30"/>
  <c r="G27" i="30"/>
  <c r="G26" i="30"/>
  <c r="G25" i="30"/>
  <c r="G24" i="30"/>
  <c r="G23" i="30"/>
  <c r="G22" i="30"/>
  <c r="G21" i="30"/>
  <c r="G20" i="30"/>
  <c r="G19" i="30"/>
  <c r="G18" i="30"/>
  <c r="G17" i="30"/>
  <c r="G16" i="30"/>
  <c r="G15" i="30"/>
  <c r="H27" i="17"/>
  <c r="H26" i="17"/>
  <c r="H25" i="17"/>
  <c r="H24" i="17"/>
  <c r="H23" i="17"/>
  <c r="H22" i="17"/>
  <c r="H21" i="17"/>
  <c r="H20" i="17"/>
  <c r="H19" i="17"/>
  <c r="H18" i="17"/>
  <c r="H17" i="17"/>
  <c r="H16" i="17"/>
  <c r="H15" i="17"/>
  <c r="H24" i="14"/>
  <c r="H23" i="14"/>
  <c r="H22" i="14"/>
  <c r="H21" i="14"/>
  <c r="H20" i="14"/>
  <c r="H19" i="14"/>
  <c r="H18" i="14"/>
  <c r="H17" i="14"/>
  <c r="H16" i="14"/>
  <c r="H15" i="14"/>
  <c r="F16" i="14"/>
  <c r="F17" i="14"/>
  <c r="F18" i="14"/>
  <c r="F19" i="14"/>
  <c r="F20" i="14"/>
  <c r="F21" i="14"/>
  <c r="F22" i="14"/>
  <c r="F23" i="14"/>
  <c r="F24" i="14"/>
  <c r="F15" i="14"/>
  <c r="E29" i="26"/>
  <c r="B11" i="39" s="1"/>
  <c r="H11" i="38"/>
  <c r="H10" i="38"/>
  <c r="H9" i="38"/>
  <c r="H8" i="38"/>
  <c r="H7" i="38"/>
  <c r="H6" i="38"/>
  <c r="H5" i="38"/>
  <c r="E29" i="28"/>
  <c r="B11" i="37" s="1"/>
  <c r="H24" i="34"/>
  <c r="H23" i="34"/>
  <c r="H22" i="34"/>
  <c r="H21" i="34"/>
  <c r="H20" i="34"/>
  <c r="H19" i="34"/>
  <c r="H25" i="34" s="1"/>
  <c r="H26" i="34" s="1"/>
  <c r="H12" i="34"/>
  <c r="H11" i="34"/>
  <c r="H10" i="34"/>
  <c r="H9" i="34"/>
  <c r="H8" i="34"/>
  <c r="H7" i="34"/>
  <c r="H6" i="34"/>
  <c r="H5" i="34"/>
  <c r="H13" i="34" s="1"/>
  <c r="E12" i="34"/>
  <c r="E11" i="34"/>
  <c r="E10" i="34"/>
  <c r="E9" i="34"/>
  <c r="E8" i="34"/>
  <c r="E7" i="34"/>
  <c r="E6" i="34"/>
  <c r="E5" i="34"/>
  <c r="E24" i="24"/>
  <c r="E24" i="25"/>
  <c r="E29" i="25"/>
  <c r="B11" i="33" s="1"/>
  <c r="H15" i="21" l="1"/>
  <c r="I15" i="21" s="1"/>
  <c r="L15" i="21" s="1"/>
  <c r="H28" i="17"/>
  <c r="H28" i="34"/>
  <c r="H14" i="34"/>
  <c r="H29" i="34" s="1"/>
  <c r="H29" i="17"/>
  <c r="E29" i="24"/>
  <c r="B11" i="35"/>
  <c r="H11" i="36"/>
  <c r="H12" i="36"/>
  <c r="H5" i="36"/>
  <c r="H6" i="36"/>
  <c r="H7" i="36"/>
  <c r="H8" i="36"/>
  <c r="H9" i="36"/>
  <c r="H8" i="13"/>
  <c r="H7" i="13"/>
  <c r="H6" i="13"/>
  <c r="E5" i="41" s="1"/>
  <c r="H5" i="13"/>
  <c r="H30" i="17" l="1"/>
  <c r="E133" i="28"/>
  <c r="E133" i="26"/>
  <c r="E133" i="25"/>
  <c r="E133" i="24"/>
  <c r="H34" i="17" l="1"/>
  <c r="F46" i="30"/>
  <c r="G43" i="30" l="1"/>
  <c r="G44" i="30" l="1"/>
  <c r="G45" i="30" l="1"/>
  <c r="G49" i="30" l="1"/>
  <c r="E19" i="40"/>
  <c r="H19" i="40" s="1"/>
  <c r="E18" i="40"/>
  <c r="H18" i="40" s="1"/>
  <c r="E17" i="40"/>
  <c r="H17" i="40" s="1"/>
  <c r="E16" i="40"/>
  <c r="H16" i="40" s="1"/>
  <c r="E9" i="40"/>
  <c r="H9" i="40" s="1"/>
  <c r="E8" i="40"/>
  <c r="H8" i="40" s="1"/>
  <c r="E7" i="40"/>
  <c r="H7" i="40" s="1"/>
  <c r="E6" i="40"/>
  <c r="H6" i="40" s="1"/>
  <c r="E5" i="40"/>
  <c r="H5" i="40" s="1"/>
  <c r="H10" i="40" s="1"/>
  <c r="E11" i="39"/>
  <c r="C15" i="39" s="1"/>
  <c r="E40" i="39"/>
  <c r="C21" i="39"/>
  <c r="D25" i="39" s="1"/>
  <c r="C29" i="39" s="1"/>
  <c r="E7" i="39"/>
  <c r="B15" i="39" s="1"/>
  <c r="G50" i="30" l="1"/>
  <c r="J12" i="13"/>
  <c r="K12" i="13" s="1"/>
  <c r="H20" i="40"/>
  <c r="H11" i="40"/>
  <c r="D15" i="39"/>
  <c r="E70" i="26" s="1"/>
  <c r="D21" i="39"/>
  <c r="H21" i="40" l="1"/>
  <c r="H23" i="40"/>
  <c r="H24" i="40"/>
  <c r="E131" i="26" s="1"/>
  <c r="B29" i="39"/>
  <c r="D29" i="39" s="1"/>
  <c r="B25" i="39"/>
  <c r="B40" i="39"/>
  <c r="E71" i="26" l="1"/>
  <c r="C40" i="39"/>
  <c r="G40" i="39" s="1"/>
  <c r="E11" i="38"/>
  <c r="E10" i="38"/>
  <c r="E9" i="38"/>
  <c r="E8" i="38"/>
  <c r="E7" i="38"/>
  <c r="E6" i="38"/>
  <c r="E5" i="38"/>
  <c r="D36" i="37"/>
  <c r="E40" i="37" s="1"/>
  <c r="C21" i="37"/>
  <c r="D25" i="37" s="1"/>
  <c r="C29" i="37" s="1"/>
  <c r="E11" i="37"/>
  <c r="C15" i="37" s="1"/>
  <c r="E7" i="37"/>
  <c r="B15" i="37" s="1"/>
  <c r="D15" i="37" l="1"/>
  <c r="H12" i="38"/>
  <c r="H13" i="38" s="1"/>
  <c r="E131" i="28" s="1"/>
  <c r="D21" i="37"/>
  <c r="B29" i="37" l="1"/>
  <c r="D29" i="37" s="1"/>
  <c r="B25" i="37"/>
  <c r="B40" i="37"/>
  <c r="E70" i="28"/>
  <c r="D36" i="35"/>
  <c r="E40" i="35" s="1"/>
  <c r="C21" i="35"/>
  <c r="D25" i="35" s="1"/>
  <c r="C29" i="35" s="1"/>
  <c r="E11" i="35"/>
  <c r="C15" i="35" s="1"/>
  <c r="E7" i="35"/>
  <c r="B15" i="35" s="1"/>
  <c r="E24" i="36"/>
  <c r="H24" i="36" s="1"/>
  <c r="E23" i="36"/>
  <c r="H23" i="36" s="1"/>
  <c r="E22" i="36"/>
  <c r="H22" i="36" s="1"/>
  <c r="E21" i="36"/>
  <c r="H21" i="36" s="1"/>
  <c r="E20" i="36"/>
  <c r="H20" i="36" s="1"/>
  <c r="E19" i="36"/>
  <c r="H19" i="36" s="1"/>
  <c r="E12" i="36"/>
  <c r="E11" i="36"/>
  <c r="E10" i="36"/>
  <c r="H10" i="36" s="1"/>
  <c r="E9" i="36"/>
  <c r="E8" i="36"/>
  <c r="E7" i="36"/>
  <c r="E6" i="36"/>
  <c r="E5" i="36"/>
  <c r="E71" i="28" l="1"/>
  <c r="C40" i="37"/>
  <c r="G40" i="37" s="1"/>
  <c r="D15" i="35"/>
  <c r="D21" i="35"/>
  <c r="H25" i="36"/>
  <c r="H26" i="36" s="1"/>
  <c r="H13" i="36"/>
  <c r="H28" i="36" s="1"/>
  <c r="C40" i="35" l="1"/>
  <c r="B25" i="35"/>
  <c r="B29" i="35"/>
  <c r="D29" i="35" s="1"/>
  <c r="E71" i="24" s="1"/>
  <c r="B40" i="35"/>
  <c r="G40" i="35" s="1"/>
  <c r="E70" i="24"/>
  <c r="H14" i="36"/>
  <c r="H29" i="36" l="1"/>
  <c r="E131" i="24" s="1"/>
  <c r="E24" i="34"/>
  <c r="E23" i="34"/>
  <c r="E22" i="34"/>
  <c r="E21" i="34"/>
  <c r="E20" i="34"/>
  <c r="E19" i="34"/>
  <c r="E39" i="33"/>
  <c r="C21" i="33"/>
  <c r="D25" i="33" s="1"/>
  <c r="C29" i="33" s="1"/>
  <c r="E11" i="33"/>
  <c r="C15" i="33" s="1"/>
  <c r="E7" i="33"/>
  <c r="B15" i="33" s="1"/>
  <c r="D15" i="33" l="1"/>
  <c r="D21" i="33"/>
  <c r="B29" i="33" l="1"/>
  <c r="D29" i="33" s="1"/>
  <c r="B25" i="33"/>
  <c r="E70" i="25"/>
  <c r="B39" i="33"/>
  <c r="E131" i="25"/>
  <c r="E71" i="25" l="1"/>
  <c r="C39" i="33"/>
  <c r="G39" i="33" s="1"/>
  <c r="E16" i="29"/>
  <c r="G16" i="21"/>
  <c r="H16" i="21" s="1"/>
  <c r="I16" i="21" s="1"/>
  <c r="F39" i="29"/>
  <c r="F17" i="17"/>
  <c r="F16" i="17"/>
  <c r="F18" i="17"/>
  <c r="F19" i="17"/>
  <c r="F20" i="17"/>
  <c r="F21" i="17"/>
  <c r="F22" i="17"/>
  <c r="F23" i="17"/>
  <c r="F24" i="17"/>
  <c r="F25" i="17"/>
  <c r="F26" i="17"/>
  <c r="F27" i="17"/>
  <c r="F15" i="17"/>
  <c r="M16" i="21" l="1"/>
  <c r="L16" i="21"/>
  <c r="G36" i="29"/>
  <c r="G37" i="29" l="1"/>
  <c r="G38" i="29" s="1"/>
  <c r="D143" i="24"/>
  <c r="D147" i="24" s="1"/>
  <c r="E135" i="24"/>
  <c r="E119" i="24"/>
  <c r="D111" i="24"/>
  <c r="E75" i="24"/>
  <c r="E84" i="24" s="1"/>
  <c r="D64" i="24"/>
  <c r="D95" i="24" s="1"/>
  <c r="D47" i="24"/>
  <c r="E35" i="24"/>
  <c r="E153" i="24" l="1"/>
  <c r="E109" i="24"/>
  <c r="E108" i="24"/>
  <c r="E107" i="24"/>
  <c r="E106" i="24"/>
  <c r="E105" i="24"/>
  <c r="E96" i="24"/>
  <c r="E95" i="24"/>
  <c r="E94" i="24"/>
  <c r="E93" i="24"/>
  <c r="E92" i="24"/>
  <c r="E91" i="24"/>
  <c r="E157" i="24"/>
  <c r="E36" i="24"/>
  <c r="D97" i="24"/>
  <c r="E48" i="24"/>
  <c r="E111" i="24"/>
  <c r="E124" i="24" s="1"/>
  <c r="E126" i="24" s="1"/>
  <c r="E45" i="24"/>
  <c r="E46" i="24"/>
  <c r="E156" i="24" l="1"/>
  <c r="E83" i="24"/>
  <c r="E47" i="24"/>
  <c r="E82" i="24" s="1"/>
  <c r="E85" i="24" s="1"/>
  <c r="E154" i="24" s="1"/>
  <c r="E97" i="24"/>
  <c r="G42" i="29"/>
  <c r="K15" i="13" s="1"/>
  <c r="E155" i="24" l="1"/>
  <c r="E141" i="24"/>
  <c r="E142" i="24" s="1"/>
  <c r="E158" i="24"/>
  <c r="E143" i="24"/>
  <c r="E147" i="24" l="1"/>
  <c r="E159" i="24" s="1"/>
  <c r="E160" i="24" l="1"/>
  <c r="D143" i="25"/>
  <c r="D147" i="25" s="1"/>
  <c r="E135" i="25"/>
  <c r="E157" i="25" s="1"/>
  <c r="E119" i="25"/>
  <c r="D111" i="25"/>
  <c r="E75" i="25"/>
  <c r="E84" i="25" s="1"/>
  <c r="D64" i="25"/>
  <c r="D95" i="25" s="1"/>
  <c r="D47" i="25"/>
  <c r="E35" i="25"/>
  <c r="E95" i="25" l="1"/>
  <c r="I5" i="13"/>
  <c r="J5" i="13" s="1"/>
  <c r="K5" i="13" s="1"/>
  <c r="E96" i="25"/>
  <c r="E45" i="25"/>
  <c r="E94" i="25"/>
  <c r="E48" i="25"/>
  <c r="E91" i="25"/>
  <c r="E105" i="25"/>
  <c r="E109" i="25"/>
  <c r="E93" i="25"/>
  <c r="E107" i="25"/>
  <c r="E108" i="25"/>
  <c r="E92" i="25"/>
  <c r="E46" i="25"/>
  <c r="E106" i="25"/>
  <c r="D97" i="25"/>
  <c r="E36" i="25"/>
  <c r="E83" i="25" s="1"/>
  <c r="E153" i="25"/>
  <c r="E47" i="25" l="1"/>
  <c r="E82" i="25"/>
  <c r="E111" i="25"/>
  <c r="E97" i="25"/>
  <c r="E155" i="25" s="1"/>
  <c r="E124" i="25" l="1"/>
  <c r="E126" i="25" s="1"/>
  <c r="E156" i="25" s="1"/>
  <c r="E85" i="25"/>
  <c r="E154" i="25" s="1"/>
  <c r="E158" i="25" s="1"/>
  <c r="E141" i="25" l="1"/>
  <c r="E142" i="25" s="1"/>
  <c r="E143" i="25" s="1"/>
  <c r="E147" i="25" l="1"/>
  <c r="E159" i="25" s="1"/>
  <c r="E160" i="25" s="1"/>
  <c r="D143" i="28" l="1"/>
  <c r="D147" i="28" s="1"/>
  <c r="E135" i="28"/>
  <c r="E157" i="28" s="1"/>
  <c r="E119" i="28"/>
  <c r="D111" i="28"/>
  <c r="E75" i="28"/>
  <c r="E84" i="28" s="1"/>
  <c r="D64" i="28"/>
  <c r="D47" i="28"/>
  <c r="E35" i="28"/>
  <c r="D143" i="26"/>
  <c r="D147" i="26" s="1"/>
  <c r="E135" i="26"/>
  <c r="E157" i="26" s="1"/>
  <c r="E119" i="26"/>
  <c r="D111" i="26"/>
  <c r="E75" i="26"/>
  <c r="E84" i="26" s="1"/>
  <c r="D64" i="26"/>
  <c r="D95" i="26" s="1"/>
  <c r="D97" i="26" s="1"/>
  <c r="D47" i="26"/>
  <c r="D36" i="26"/>
  <c r="E35" i="26"/>
  <c r="E109" i="26" l="1"/>
  <c r="E108" i="26"/>
  <c r="E107" i="26"/>
  <c r="E106" i="26"/>
  <c r="E105" i="26"/>
  <c r="E96" i="26"/>
  <c r="E95" i="26"/>
  <c r="E94" i="26"/>
  <c r="E93" i="26"/>
  <c r="E92" i="26"/>
  <c r="E91" i="26"/>
  <c r="E109" i="28"/>
  <c r="E92" i="28"/>
  <c r="E108" i="28"/>
  <c r="E91" i="28"/>
  <c r="E94" i="28"/>
  <c r="E93" i="28"/>
  <c r="E107" i="28"/>
  <c r="E105" i="28"/>
  <c r="E106" i="28"/>
  <c r="E153" i="28"/>
  <c r="E45" i="28"/>
  <c r="E46" i="28"/>
  <c r="E36" i="28"/>
  <c r="E96" i="28"/>
  <c r="E36" i="26"/>
  <c r="D95" i="28"/>
  <c r="E95" i="28" s="1"/>
  <c r="E48" i="28"/>
  <c r="E45" i="26"/>
  <c r="E46" i="26"/>
  <c r="E48" i="26"/>
  <c r="E153" i="26"/>
  <c r="E83" i="28" l="1"/>
  <c r="E111" i="28"/>
  <c r="E124" i="28" s="1"/>
  <c r="E126" i="28" s="1"/>
  <c r="E156" i="28" s="1"/>
  <c r="E83" i="26"/>
  <c r="E47" i="28"/>
  <c r="E82" i="28" s="1"/>
  <c r="E85" i="28" s="1"/>
  <c r="E154" i="28" s="1"/>
  <c r="E97" i="26"/>
  <c r="E155" i="26" s="1"/>
  <c r="E111" i="26"/>
  <c r="E124" i="26" s="1"/>
  <c r="E126" i="26" s="1"/>
  <c r="E156" i="26" s="1"/>
  <c r="E97" i="28"/>
  <c r="D97" i="28"/>
  <c r="E47" i="26"/>
  <c r="E82" i="26" s="1"/>
  <c r="E85" i="26" l="1"/>
  <c r="E154" i="26" s="1"/>
  <c r="E158" i="26" s="1"/>
  <c r="E155" i="28"/>
  <c r="E158" i="28" s="1"/>
  <c r="E141" i="28"/>
  <c r="E142" i="28" s="1"/>
  <c r="E143" i="28" s="1"/>
  <c r="E141" i="26"/>
  <c r="E142" i="26" s="1"/>
  <c r="E143" i="26" s="1"/>
  <c r="E147" i="28" l="1"/>
  <c r="E159" i="28" s="1"/>
  <c r="E147" i="26"/>
  <c r="E159" i="26" s="1"/>
  <c r="E160" i="26" l="1"/>
  <c r="I8" i="13" s="1"/>
  <c r="E160" i="28"/>
  <c r="I7" i="13" s="1"/>
  <c r="J7" i="13" s="1"/>
  <c r="K7" i="13" s="1"/>
  <c r="K22" i="21"/>
  <c r="G17" i="21" l="1"/>
  <c r="G18" i="21"/>
  <c r="G28" i="14" l="1"/>
  <c r="G31" i="17"/>
  <c r="E24" i="26"/>
  <c r="H18" i="21" l="1"/>
  <c r="I18" i="21" s="1"/>
  <c r="H17" i="21"/>
  <c r="I17" i="21" s="1"/>
  <c r="L17" i="21" l="1"/>
  <c r="M17" i="21"/>
  <c r="M18" i="21"/>
  <c r="L18" i="21"/>
  <c r="L19" i="21" l="1"/>
  <c r="L20" i="21" s="1"/>
  <c r="L21" i="21" s="1"/>
  <c r="M15" i="21"/>
  <c r="M19" i="21" s="1"/>
  <c r="M20" i="21" l="1"/>
  <c r="M21" i="21" s="1"/>
  <c r="H25" i="14"/>
  <c r="J8" i="13"/>
  <c r="K8" i="13" s="1"/>
  <c r="L25" i="21" l="1"/>
  <c r="H31" i="14" l="1"/>
  <c r="H32" i="14" s="1"/>
  <c r="J10" i="13" l="1"/>
  <c r="K10" i="13" s="1"/>
  <c r="M26" i="21"/>
  <c r="K13" i="13" s="1"/>
  <c r="J13" i="13" s="1"/>
  <c r="H35" i="17" l="1"/>
  <c r="J11" i="13" l="1"/>
  <c r="I6" i="13"/>
  <c r="J6" i="13" s="1"/>
  <c r="J14" i="13" l="1"/>
  <c r="K14" i="13" s="1"/>
  <c r="K11" i="13"/>
  <c r="J9" i="13"/>
  <c r="K9" i="13" s="1"/>
  <c r="K6" i="13"/>
  <c r="K16" i="13" l="1"/>
</calcChain>
</file>

<file path=xl/sharedStrings.xml><?xml version="1.0" encoding="utf-8"?>
<sst xmlns="http://schemas.openxmlformats.org/spreadsheetml/2006/main" count="1723" uniqueCount="471">
  <si>
    <t xml:space="preserve">  MINISTÉRIO DO TRABALHO E EMPREGO
Secretaria Executiva
Departamento de Administração, Finanças e Contabilidade 
Coordenação-Geral de Recursos Logísticos
Coordenação de Administração Predial e Serviços Gerais</t>
  </si>
  <si>
    <t>QUADRO DEMONSTRATIVO DE MÃO DE OBRA / INSUMOS</t>
  </si>
  <si>
    <t>ITEM</t>
  </si>
  <si>
    <t>Objeto</t>
  </si>
  <si>
    <t>Código CATSER</t>
  </si>
  <si>
    <t>Subitem</t>
  </si>
  <si>
    <t>Descrição/Especificação</t>
  </si>
  <si>
    <t>UNIDADE DE MEDIDA</t>
  </si>
  <si>
    <t xml:space="preserve">QUANTIDADE </t>
  </si>
  <si>
    <t>VALOR UNITÁRIO</t>
  </si>
  <si>
    <t>VALOR MENSAL</t>
  </si>
  <si>
    <t>VALOR ANUAL</t>
  </si>
  <si>
    <t>Contratação de empresa especializada na prestação de serviços continuados de copeiragem e garçonaria</t>
  </si>
  <si>
    <t>1.1</t>
  </si>
  <si>
    <t>Copeira(o)</t>
  </si>
  <si>
    <t xml:space="preserve">Posto </t>
  </si>
  <si>
    <t>1.2</t>
  </si>
  <si>
    <t>Garçon/Garçonete</t>
  </si>
  <si>
    <t>1.3</t>
  </si>
  <si>
    <t>Repositor de Água</t>
  </si>
  <si>
    <t>1.4</t>
  </si>
  <si>
    <t>Encarregado(a) Geral</t>
  </si>
  <si>
    <t>VALOR TOTAL ESTIMADO DOS POSTOS</t>
  </si>
  <si>
    <t>1.5</t>
  </si>
  <si>
    <t>Materiais de Consumo</t>
  </si>
  <si>
    <t>1.6</t>
  </si>
  <si>
    <t>Materiais de Higiene</t>
  </si>
  <si>
    <t>1.7</t>
  </si>
  <si>
    <t>Materiais de Reposição</t>
  </si>
  <si>
    <t>1.8</t>
  </si>
  <si>
    <t>Equipamentos (com depreciação anual)</t>
  </si>
  <si>
    <t>VALOR TOTAL ESTIMADO DOS MATERIAIS</t>
  </si>
  <si>
    <t>1.9</t>
  </si>
  <si>
    <t>Materiais Duradouros para Implantação do Serviço</t>
  </si>
  <si>
    <t>VALOR DO ITEM 1</t>
  </si>
  <si>
    <r>
      <rPr>
        <b/>
        <sz val="11"/>
        <color rgb="FF000000"/>
        <rFont val="Calibri"/>
        <family val="2"/>
        <scheme val="minor"/>
      </rPr>
      <t>MINISTÉRIO DO TRABALHO E EMPREGO</t>
    </r>
    <r>
      <rPr>
        <sz val="11"/>
        <color rgb="FF000000"/>
        <rFont val="Calibri"/>
        <family val="2"/>
        <scheme val="minor"/>
      </rPr>
      <t xml:space="preserve">
Secretaria Executiva
Departamento de Administração, Finanças e Contabilidade 
Coordenação-Geral de Recursos Logísticos
Coordenação de Administração Predial e Serviços Gerais 
</t>
    </r>
  </si>
  <si>
    <t>MODELO DE PLANILHA DE CUSTOS E FORMAÇÃO DE PREÇOS</t>
  </si>
  <si>
    <t>Nº do Processo</t>
  </si>
  <si>
    <t>Licitação Nº</t>
  </si>
  <si>
    <t>Empresa</t>
  </si>
  <si>
    <t>DISCRIMINAÇÃO DOS SERVIÇOS (DADOS REFERENTES À CONTRATAÇÃO)</t>
  </si>
  <si>
    <t>A</t>
  </si>
  <si>
    <t>Data de apresentação da proposta (dia/mês/ano):</t>
  </si>
  <si>
    <t xml:space="preserve">     /         / 2023</t>
  </si>
  <si>
    <t>B</t>
  </si>
  <si>
    <t>Município/UF</t>
  </si>
  <si>
    <t>Brasília/DF</t>
  </si>
  <si>
    <t>C</t>
  </si>
  <si>
    <t>CCT (Referência)</t>
  </si>
  <si>
    <t>SINDISERVIÇOS</t>
  </si>
  <si>
    <t>Ano do Acordo, Convenção ou Dissídio Coletivo</t>
  </si>
  <si>
    <t>20/01/2023 - CCT 2023</t>
  </si>
  <si>
    <t>D</t>
  </si>
  <si>
    <t>Número de meses de execução contratual</t>
  </si>
  <si>
    <t>IDENTIFICAÇÃO DO SERVIÇO</t>
  </si>
  <si>
    <t>TIPO DE SERVIÇO</t>
  </si>
  <si>
    <t>QUANTIDADE TOTAL A CONTRATAR</t>
  </si>
  <si>
    <t>Copeiro(a)</t>
  </si>
  <si>
    <t>POSTO</t>
  </si>
  <si>
    <t>Dados complementares para composição dos custos referente à mão-de-obra</t>
  </si>
  <si>
    <t>Tipo de serviços (mesmo serviço com caracterísitcas distintas)</t>
  </si>
  <si>
    <t>Salário normativo da categoria profissional</t>
  </si>
  <si>
    <t>Categoria profissional (vinculado à execução contratual)</t>
  </si>
  <si>
    <t>Copeiragem</t>
  </si>
  <si>
    <t>Data base da categoria (dia/mês/ano)</t>
  </si>
  <si>
    <t>Quantidade (nº de trabalhadores)</t>
  </si>
  <si>
    <t>Módulo 1 - Composição da Remuneração (Redação dada pela Instrução Normativa nº 7, de 2018)</t>
  </si>
  <si>
    <t>Composição da Remuneração</t>
  </si>
  <si>
    <t>Valor (R$)</t>
  </si>
  <si>
    <t>Salário-Base</t>
  </si>
  <si>
    <t>Adicional de Periculosidade</t>
  </si>
  <si>
    <t>Adicional de Insalubridade</t>
  </si>
  <si>
    <t>Adicional Noturno</t>
  </si>
  <si>
    <t>E</t>
  </si>
  <si>
    <t>Adicional de Hora Noturna Reduzida</t>
  </si>
  <si>
    <t>F</t>
  </si>
  <si>
    <t>Outros (especificar)</t>
  </si>
  <si>
    <t>Total</t>
  </si>
  <si>
    <t>G</t>
  </si>
  <si>
    <t>Incidência dos Encargos do Submódulo 2.2 sobre a remuneração</t>
  </si>
  <si>
    <r>
      <rPr>
        <b/>
        <sz val="12"/>
        <color theme="1"/>
        <rFont val="Times New Roman"/>
        <family val="1"/>
      </rPr>
      <t>Nota:</t>
    </r>
    <r>
      <rPr>
        <sz val="12"/>
        <color theme="1"/>
        <rFont val="Times New Roman"/>
        <family val="1"/>
      </rPr>
      <t xml:space="preserve"> O Módulo 1 refere-se ao valor mensal devido ao empregado pela prestação do serviço no período de 12 meses.</t>
    </r>
  </si>
  <si>
    <r>
      <t>Nota Equipe de Planejamento:</t>
    </r>
    <r>
      <rPr>
        <sz val="12"/>
        <color theme="1"/>
        <rFont val="Times New Roman"/>
        <family val="1"/>
      </rPr>
      <t xml:space="preserve"> Foi criada a alínea "G" na qual aplicamos o total dos percentuais do Submódulo 2.2 sobre o Módulo 1. Em virtude da incidência contida na alínea "G" esses percentuais foram excluídos do Submódulo 2.2.</t>
    </r>
  </si>
  <si>
    <t>Módulo 2 - Encargos e Benefícios Anuais, Mensais e Diários</t>
  </si>
  <si>
    <t>Submódulo 2.1 - 13º (décimo terceiro) Salário, Férias e Adicional de Férias</t>
  </si>
  <si>
    <t>2.1</t>
  </si>
  <si>
    <t>13º (décimo terceiro) Salário, Férias e Adicional de Férias</t>
  </si>
  <si>
    <t>Percentual</t>
  </si>
  <si>
    <t>13º (décimo terceiro) Salário</t>
  </si>
  <si>
    <t>Férias e Adicional de Férias</t>
  </si>
  <si>
    <t>Incidência dos Encargos do Submódulo 2.2 sobre o 13º salário, férias e adicional</t>
  </si>
  <si>
    <r>
      <t>Nota 1:</t>
    </r>
    <r>
      <rPr>
        <sz val="12"/>
        <color rgb="FF000000"/>
        <rFont val="Times New Roman"/>
        <family val="1"/>
      </rPr>
      <t xml:space="preserve"> Como a planilha de custos e formação de preços é calculada</t>
    </r>
    <r>
      <rPr>
        <u/>
        <sz val="12"/>
        <color rgb="FF000000"/>
        <rFont val="Times New Roman"/>
        <family val="1"/>
      </rPr>
      <t xml:space="preserve"> mensalmente</t>
    </r>
    <r>
      <rPr>
        <sz val="12"/>
        <color rgb="FF000000"/>
        <rFont val="Times New Roman"/>
        <family val="1"/>
      </rPr>
      <t>, provisiona-se proporcionalmente 1/12 (um doze avos) dos valores referentes a gratificação natalina, férias e adicional de férias. (Redação dada pela Instrução Normativa nº 7, de 2018)</t>
    </r>
  </si>
  <si>
    <r>
      <t>Nota 2:</t>
    </r>
    <r>
      <rPr>
        <sz val="12"/>
        <color theme="1"/>
        <rFont val="Times New Roman"/>
        <family val="1"/>
      </rPr>
      <t xml:space="preserve"> O adicional de férias contido no Submódulo 2.1 corresponde a 1/3 (um terço) da remuneração que por sua vez é divido por 12 (doze) conforme Nota 1 acima.</t>
    </r>
  </si>
  <si>
    <r>
      <t>Nota Equipe de Planejamento</t>
    </r>
    <r>
      <rPr>
        <sz val="12"/>
        <color theme="1"/>
        <rFont val="Times New Roman"/>
        <family val="1"/>
      </rPr>
      <t>: Os percentuais utilizados foram retirados da tabela do Anexo XII da IN nº 05/2017. Em virtude da incidência contido na alínea "C" esses percentuais foram excluídos do Submódulo 2.2.</t>
    </r>
  </si>
  <si>
    <t>Submódulo 2.2 - Encargos Previdenciários (GPS), Fundo de Garantia por Tempo de Serviço (FGTS) e outras contribuições.</t>
  </si>
  <si>
    <t>2.2</t>
  </si>
  <si>
    <t>GPS, FGTS e outras contribuições</t>
  </si>
  <si>
    <t>Percentual (%)</t>
  </si>
  <si>
    <t>INSS</t>
  </si>
  <si>
    <t>Utilizamos esse módulo apenas para destaque dos percentuais. Os valores referentes aos encargos estão calculados em cada um dos módulos e submódulos afetados. Não há incidência do Submódulo 2.2 sobre o Módulo 6.</t>
  </si>
  <si>
    <t>Salário Educação</t>
  </si>
  <si>
    <t>SAT</t>
  </si>
  <si>
    <t>SESC ou SESI</t>
  </si>
  <si>
    <t>SENAI - SENAC</t>
  </si>
  <si>
    <t>SEBRAE</t>
  </si>
  <si>
    <t>INCRA</t>
  </si>
  <si>
    <t>H</t>
  </si>
  <si>
    <t>FGTS</t>
  </si>
  <si>
    <t xml:space="preserve">Total </t>
  </si>
  <si>
    <r>
      <rPr>
        <b/>
        <sz val="12"/>
        <color theme="1"/>
        <rFont val="Times New Roman"/>
        <family val="1"/>
      </rPr>
      <t xml:space="preserve">Nota 1: </t>
    </r>
    <r>
      <rPr>
        <sz val="12"/>
        <color theme="1"/>
        <rFont val="Times New Roman"/>
        <family val="1"/>
      </rPr>
      <t xml:space="preserve">Os percentuais dos encargos previdenciários, do FGTS e demais contribuições são aqueles estabelecidos pela legislação vigente.
</t>
    </r>
    <r>
      <rPr>
        <b/>
        <sz val="12"/>
        <color theme="1"/>
        <rFont val="Times New Roman"/>
        <family val="1"/>
      </rPr>
      <t>Nota 2</t>
    </r>
    <r>
      <rPr>
        <sz val="12"/>
        <color theme="1"/>
        <rFont val="Times New Roman"/>
        <family val="1"/>
      </rPr>
      <t xml:space="preserve">: O SAT a depender do grau de risco do serviço irá variar entre 1%, para risco leve, de 2%, para risco médio, e de 3% de risco grave.
</t>
    </r>
    <r>
      <rPr>
        <b/>
        <sz val="12"/>
        <color theme="1"/>
        <rFont val="Times New Roman"/>
        <family val="1"/>
      </rPr>
      <t>Nota 3:</t>
    </r>
    <r>
      <rPr>
        <sz val="12"/>
        <color theme="1"/>
        <rFont val="Times New Roman"/>
        <family val="1"/>
      </rPr>
      <t xml:space="preserve"> Esses percentuais incidem sobre o Módulo 1, o Submódulo 2.1. (Redação dada pela Instrução Normativa nº 7, de 2018)</t>
    </r>
  </si>
  <si>
    <t>Submódulo 2.3 - Benefícios Mensais e Diários.</t>
  </si>
  <si>
    <t>2.3</t>
  </si>
  <si>
    <t>Benefícios Mensais e Diários</t>
  </si>
  <si>
    <t>Auxílio Transporte</t>
  </si>
  <si>
    <t>Auxílio Alimentação</t>
  </si>
  <si>
    <t>Auxílio Saúde</t>
  </si>
  <si>
    <t>Assistência Funeral</t>
  </si>
  <si>
    <t>Assistência Odontológica</t>
  </si>
  <si>
    <r>
      <rPr>
        <b/>
        <sz val="12"/>
        <color theme="1"/>
        <rFont val="Times New Roman"/>
        <family val="1"/>
      </rPr>
      <t>Nota 1:</t>
    </r>
    <r>
      <rPr>
        <sz val="12"/>
        <color theme="1"/>
        <rFont val="Times New Roman"/>
        <family val="1"/>
      </rPr>
      <t xml:space="preserve"> O valor informado deverá ser o custo real do benefício (descontado o valor eventualmente pago pelo empregado).
</t>
    </r>
    <r>
      <rPr>
        <b/>
        <sz val="12"/>
        <color theme="1"/>
        <rFont val="Times New Roman"/>
        <family val="1"/>
      </rPr>
      <t xml:space="preserve">Nota 2: </t>
    </r>
    <r>
      <rPr>
        <sz val="12"/>
        <color theme="1"/>
        <rFont val="Times New Roman"/>
        <family val="1"/>
      </rPr>
      <t>Observar a previsão dos benefícios contidos em Acordos, Convenções e Dissídios Coletivos de Trabalho e atentar-se ao disposto no art. 6º desta Instrução Normativa.</t>
    </r>
  </si>
  <si>
    <r>
      <rPr>
        <b/>
        <sz val="12"/>
        <color theme="1"/>
        <rFont val="Times New Roman"/>
        <family val="1"/>
      </rPr>
      <t>Nota Equipe de Planejamento</t>
    </r>
    <r>
      <rPr>
        <sz val="12"/>
        <color theme="1"/>
        <rFont val="Times New Roman"/>
        <family val="1"/>
      </rPr>
      <t>: Consideramos para o cálculo de auxílio transporte e alimentação 22 dias por mês, tendo em vista a média de dias úteis do ano e o histórico de contratações anteriores. Foram respeitados todos os benefícios previstos na Convenção Coletiva de Trabalho2022.</t>
    </r>
  </si>
  <si>
    <t>Quadro-Resumo do Módulo 2 - Encargos e Benefícios anuais, mensais e diários</t>
  </si>
  <si>
    <t>Encargos e Benefícios Anuais, Mensais e Diários</t>
  </si>
  <si>
    <t>GPS, FGTS e outras contribuições (Incidência sobre Módulo 1 e Submódulo 2.1)</t>
  </si>
  <si>
    <r>
      <rPr>
        <b/>
        <sz val="12"/>
        <color theme="1"/>
        <rFont val="Times New Roman"/>
        <family val="1"/>
      </rPr>
      <t>Nota Equipe de Planejamento</t>
    </r>
    <r>
      <rPr>
        <sz val="12"/>
        <color theme="1"/>
        <rFont val="Times New Roman"/>
        <family val="1"/>
      </rPr>
      <t>: Consolidamos aqui os valores do Submódulo 2.2 apurados sobre o Módulo 1 e Submódulo 2.1. Os valores das incidências do Submódulo 2.2 sobre os demais módulos ou submódulos foram calculados abaixo de cada um deles e foram consolidados respectivamente junto a seus totais.</t>
    </r>
  </si>
  <si>
    <t>Módulo 3 - Provisão para Rescisão (Redação dada pela Instrução Normativa nº 7, de 2018)</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</si>
  <si>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</si>
  <si>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</si>
  <si>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</si>
  <si>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</si>
  <si>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</si>
  <si>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</si>
  <si>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</si>
  <si>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r>
      <rPr>
        <b/>
        <sz val="12"/>
        <color theme="1"/>
        <rFont val="Times New Roman"/>
        <family val="1"/>
      </rPr>
      <t>Nota Equipe de Planejamento</t>
    </r>
    <r>
      <rPr>
        <sz val="12"/>
        <color theme="1"/>
        <rFont val="Times New Roman"/>
        <family val="1"/>
      </rPr>
      <t>: Para esse Módulo foram utilizados os percentuais estabelecidos na Convenção Coletiva de Trabalho 2022</t>
    </r>
  </si>
  <si>
    <t>Módulo 4 - Custo de Reposição do Profissional Ausente</t>
  </si>
  <si>
    <t>Submódulo 4.1 - Substituto nas Ausências Legais  (Redação dada pela Instrução Normativa nº 7, de 2018)</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</si>
  <si>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</si>
  <si>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</si>
  <si>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</si>
  <si>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</si>
  <si>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</si>
  <si>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</si>
  <si>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</si>
  <si>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</si>
  <si>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r>
      <rPr>
        <b/>
        <sz val="12"/>
        <color theme="1"/>
        <rFont val="Times New Roman"/>
        <family val="1"/>
      </rPr>
      <t>Nota 1</t>
    </r>
    <r>
      <rPr>
        <sz val="12"/>
        <color theme="1"/>
        <rFont val="Times New Roman"/>
        <family val="1"/>
      </rPr>
      <t>: Os itens que contemplam o módulo 4 se referem ao custo dos dias trabalhados pelo repositor/substituto, quando o empregado alocado na prestação de serviço estiver ausente, conforme as previsões estabelecidas na legislação.</t>
    </r>
  </si>
  <si>
    <r>
      <rPr>
        <b/>
        <sz val="12"/>
        <color theme="1"/>
        <rFont val="Times New Roman"/>
        <family val="1"/>
      </rPr>
      <t>Nota Equipe de Planejamento:</t>
    </r>
    <r>
      <rPr>
        <sz val="12"/>
        <color theme="1"/>
        <rFont val="Times New Roman"/>
        <family val="1"/>
      </rPr>
      <t xml:space="preserve"> Para esse Módulo foram utilizados os percentuais estabelecidos na Convenção Coletiva de Trabalho 2022</t>
    </r>
  </si>
  <si>
    <t>Submódulo 4.2 - Substituto na Intrajornada (Redação dada pela Instrução Normativa nº 7, de 2018)</t>
  </si>
  <si>
    <t>4.2</t>
  </si>
  <si>
    <t>Intrajornada</t>
  </si>
  <si>
    <t>Substituto na cobertura de Intervalo para repouso ou alimentação</t>
  </si>
  <si>
    <t>Quadro-Resumo do Módulo 4 - Custo de Reposição do Profissional Ausente (Redação dada pela Instrução Normativa nº 7, de 2018)</t>
  </si>
  <si>
    <t>Custo de Reposição do Profissional Ausente</t>
  </si>
  <si>
    <t>Substituto na Intrajornada</t>
  </si>
  <si>
    <t>Módulo 5 - Insumos Diversos</t>
  </si>
  <si>
    <t>Insumos Diversos</t>
  </si>
  <si>
    <t>Uniformes</t>
  </si>
  <si>
    <t>Materiais</t>
  </si>
  <si>
    <t>Equipamentos (Relógio de Ponto)</t>
  </si>
  <si>
    <r>
      <rPr>
        <b/>
        <sz val="12"/>
        <color theme="1"/>
        <rFont val="Times New Roman"/>
        <family val="1"/>
      </rPr>
      <t>Nota1:</t>
    </r>
    <r>
      <rPr>
        <sz val="12"/>
        <color theme="1"/>
        <rFont val="Times New Roman"/>
        <family val="1"/>
      </rPr>
      <t xml:space="preserve"> Valores mensais por empregado.</t>
    </r>
  </si>
  <si>
    <t>Módulo 6 - Custos Indiretos, Tributos e Lucro</t>
  </si>
  <si>
    <t>Custos Indiretos, Tributos e Lucro</t>
  </si>
  <si>
    <t>Custos Indiretos</t>
  </si>
  <si>
    <t>Lucro</t>
  </si>
  <si>
    <t>Tributos</t>
  </si>
  <si>
    <t>C.1. Tributos Federais (PIS)</t>
  </si>
  <si>
    <t>C.2. Tributos Estaduais (CONFINS)</t>
  </si>
  <si>
    <t>C.3. Tributos Municipais (ISS)</t>
  </si>
  <si>
    <r>
      <rPr>
        <b/>
        <sz val="12"/>
        <color theme="1"/>
        <rFont val="Times New Roman"/>
        <family val="1"/>
      </rPr>
      <t>Nota 1:</t>
    </r>
    <r>
      <rPr>
        <sz val="12"/>
        <color theme="1"/>
        <rFont val="Times New Roman"/>
        <family val="1"/>
      </rPr>
      <t xml:space="preserve"> Custos Indiretos, Tributos e Lucro por empregado.                                     
</t>
    </r>
    <r>
      <rPr>
        <b/>
        <sz val="12"/>
        <color theme="1"/>
        <rFont val="Times New Roman"/>
        <family val="1"/>
      </rPr>
      <t>Nota 2:</t>
    </r>
    <r>
      <rPr>
        <sz val="12"/>
        <color theme="1"/>
        <rFont val="Times New Roman"/>
        <family val="1"/>
      </rPr>
      <t xml:space="preserve"> O valor referente a tributos é obtido aplicando-se o percentual sobre o valor do faturamento. </t>
    </r>
  </si>
  <si>
    <t>2. QUADRO-RESUMO DO CUSTO POR EMPREGADO</t>
  </si>
  <si>
    <t>Mão de obra vinculada à execução contratual (valor por empregado)</t>
  </si>
  <si>
    <t>Módulo 1 - Composição da Remuneração</t>
  </si>
  <si>
    <t>Módulo 3 - Provisão para Rescisão</t>
  </si>
  <si>
    <t>Subtotal (A + B +C+ D+E)</t>
  </si>
  <si>
    <t>Módulo 6 – Custos Indiretos, Tributos e Lucro</t>
  </si>
  <si>
    <t>VALOR TOTAL POR EMPREGADO</t>
  </si>
  <si>
    <t>MEMÓRIA DE CÁLCULO DO SUBMÓDULO 2.3 - BENEFÍCIOS MENSAIS E DIÁRIOS</t>
  </si>
  <si>
    <r>
      <rPr>
        <b/>
        <sz val="12"/>
        <color rgb="FFFF0000"/>
        <rFont val="Times New Roman"/>
        <family val="1"/>
      </rPr>
      <t>AUXÍLIO TRANSPORTE</t>
    </r>
    <r>
      <rPr>
        <b/>
        <sz val="12"/>
        <color theme="1"/>
        <rFont val="Times New Roman"/>
        <family val="1"/>
      </rPr>
      <t xml:space="preserve"> -  CCT SINDISERVIÇOS/2022</t>
    </r>
  </si>
  <si>
    <t>CUSTO DA PASSAGEM</t>
  </si>
  <si>
    <t>Categoria</t>
  </si>
  <si>
    <t>Vr. Unitário</t>
  </si>
  <si>
    <t xml:space="preserve">Vales por dia </t>
  </si>
  <si>
    <t>Dias efetivamente trabalhados</t>
  </si>
  <si>
    <t>Custo total</t>
  </si>
  <si>
    <t>Copeiro</t>
  </si>
  <si>
    <t>DESCONTO DO VALE TRANSPORTE</t>
  </si>
  <si>
    <t>Base de cálculo</t>
  </si>
  <si>
    <t>Proporcionalidade</t>
  </si>
  <si>
    <t>Desconto</t>
  </si>
  <si>
    <t>CUSTO EFETIVO DO VALE TRANSPORTE</t>
  </si>
  <si>
    <t>Valor do desconto</t>
  </si>
  <si>
    <t>Custo efetivo</t>
  </si>
  <si>
    <r>
      <rPr>
        <b/>
        <sz val="12"/>
        <color rgb="FFFF0000"/>
        <rFont val="Times New Roman"/>
        <family val="1"/>
      </rPr>
      <t>AUXÍLIO ALIMENTAÇÃO</t>
    </r>
    <r>
      <rPr>
        <b/>
        <sz val="12"/>
        <color theme="1"/>
        <rFont val="Times New Roman"/>
        <family val="1"/>
      </rPr>
      <t xml:space="preserve"> - CCT SINDISERVIÇOS/2022 </t>
    </r>
  </si>
  <si>
    <t>AUXÍLIO ALIMENTAÇÃO</t>
  </si>
  <si>
    <t>Valor diário</t>
  </si>
  <si>
    <t>Valor</t>
  </si>
  <si>
    <t>DESCONTO DO AUXÍLIO ALIMENTAÇÃO</t>
  </si>
  <si>
    <t>Desconto Unitário</t>
  </si>
  <si>
    <t>CUSTO EFETIVO DO AUXÍLIO ALIMENTAÇÃO</t>
  </si>
  <si>
    <r>
      <rPr>
        <b/>
        <sz val="12"/>
        <color rgb="FFFF0000"/>
        <rFont val="Times New Roman"/>
        <family val="1"/>
      </rPr>
      <t>BENEFÍCIO SEGURO DE VIDA</t>
    </r>
    <r>
      <rPr>
        <b/>
        <sz val="12"/>
        <color theme="1"/>
        <rFont val="Times New Roman"/>
        <family val="1"/>
      </rPr>
      <t xml:space="preserve"> - CLÁUSULA DÉCIMA OITAVA DA CCT SINDISERVIÇOS/2022</t>
    </r>
  </si>
  <si>
    <t>BENEFÍCIO SEGURO DE VIDA</t>
  </si>
  <si>
    <t>SUBMÓDULO 2.3 - BENEFÍCIOS MENSAIS E DIÁRIOS</t>
  </si>
  <si>
    <t>Vale Transporte</t>
  </si>
  <si>
    <t xml:space="preserve">Vale Refeição </t>
  </si>
  <si>
    <t>Plano de Saúde</t>
  </si>
  <si>
    <t>Seguro de Vida</t>
  </si>
  <si>
    <t>Aux. Odontológico</t>
  </si>
  <si>
    <t>UNIFORME COPEIRO</t>
  </si>
  <si>
    <t>Item</t>
  </si>
  <si>
    <t>CATMAT</t>
  </si>
  <si>
    <t>Quantidade Semestral</t>
  </si>
  <si>
    <t>Quantidade Anual</t>
  </si>
  <si>
    <t>Especificações</t>
  </si>
  <si>
    <t>Valor Unitário</t>
  </si>
  <si>
    <t>Valor Anual</t>
  </si>
  <si>
    <t>Calça</t>
  </si>
  <si>
    <t>Calça social masculina, oxford, sob medida, cor preta.</t>
  </si>
  <si>
    <t>Camisa</t>
  </si>
  <si>
    <t>Camisa social masculina, com bolso, manga curta, cor branca.</t>
  </si>
  <si>
    <t>Sapato</t>
  </si>
  <si>
    <t>Sapato social em couro, 1ª linha, antiderrapante, cor preta.</t>
  </si>
  <si>
    <t>Meia</t>
  </si>
  <si>
    <t>meia social cano alto, algodão.</t>
  </si>
  <si>
    <t>Cinto</t>
  </si>
  <si>
    <t>Cinto social, de couro, cor preta.</t>
  </si>
  <si>
    <t>Blusa de Frio</t>
  </si>
  <si>
    <t>Blusa de frio de moletom, sem capuz, composto de 75% algodão e 25% poliéster, c/ zíper inverno, bordada logomarca da empresa, cor preta.</t>
  </si>
  <si>
    <t>Avental</t>
  </si>
  <si>
    <t>Avental oxford, bom bolso e ajustador de altura no pescoço, cor preto.</t>
  </si>
  <si>
    <t>Touca</t>
  </si>
  <si>
    <t>Touca com elastico, tecido confortável e resistente, cor preta.</t>
  </si>
  <si>
    <t>TOTAL  ANUAL</t>
  </si>
  <si>
    <t>TOTAL MENSAL POR EMPREGADO</t>
  </si>
  <si>
    <t>UNIFORME COPEIRA</t>
  </si>
  <si>
    <t>Conjunto Jaleco</t>
  </si>
  <si>
    <t>INTERNET</t>
  </si>
  <si>
    <t>Conjunto Jaleco (calça e jaleco) decote em V, mangas curtas, em Oxford 100% poliéster, dois bolsos aparentes na frente, na cor preta, bordado com a logomarca da empresa.</t>
  </si>
  <si>
    <t>Sapato Social Feminino, par, salto anabela de 4cm, solado emborrachado antiderrapante, 1ª linha, cor preta.</t>
  </si>
  <si>
    <t>Meia Calça</t>
  </si>
  <si>
    <t>Meia Calça Social Feminina, cor preta.</t>
  </si>
  <si>
    <t>Touca Rede, com aba preta, cor preta.</t>
  </si>
  <si>
    <t>Avental em oxford, sob medida, cor preta.</t>
  </si>
  <si>
    <t xml:space="preserve"> Média Anual Uniformes Masculino/Feminino </t>
  </si>
  <si>
    <t>Média Mensal por Empregado</t>
  </si>
  <si>
    <r>
      <t xml:space="preserve">  </t>
    </r>
    <r>
      <rPr>
        <b/>
        <sz val="11"/>
        <color rgb="FF000000"/>
        <rFont val="Calibri"/>
        <family val="2"/>
        <scheme val="minor"/>
      </rPr>
      <t xml:space="preserve">MINISTÉRIO DO TRABALHO E EMPREGO
</t>
    </r>
    <r>
      <rPr>
        <sz val="11"/>
        <color rgb="FF000000"/>
        <rFont val="Calibri"/>
        <family val="2"/>
        <scheme val="minor"/>
      </rPr>
      <t xml:space="preserve">Secretaria Executiva
Departamento de Administração, Finanças e Contabilidade 
Coordenação-Geral de Recursos Logísticos
Coordenação de Administração Predial e Serviços Gerais
</t>
    </r>
  </si>
  <si>
    <t>Garçom/Garçonete</t>
  </si>
  <si>
    <t>-</t>
  </si>
  <si>
    <t>Garçom</t>
  </si>
  <si>
    <t>TOTAL SUBMÓDULO 2.3 - BENEFÍCIOS MENSAIS E DIÁRIOS</t>
  </si>
  <si>
    <t>UNIFORME GARÇOM</t>
  </si>
  <si>
    <t>Blazer</t>
  </si>
  <si>
    <t>Blazer Tradicional, em oxford, 100% poliéster, com logotipo da empresa bordado no paltetó</t>
  </si>
  <si>
    <t>Colete</t>
  </si>
  <si>
    <t>Colete Social Masculino, em oxford 100% poliester, forrado, preto.</t>
  </si>
  <si>
    <t>Calça Social Masculina, em oxford, 100% poliéster, com logotipo da empresa bordado no paltetó</t>
  </si>
  <si>
    <t>Camisa Social Masculina, manga longa, cor branca.</t>
  </si>
  <si>
    <t>Par de Sapatos, Social Masculino, em couro macio, solado emborrachado antiderrapante, 1ª linha, na cor preta.</t>
  </si>
  <si>
    <t>Par de Meias, Social Masculina, par, cor preta.</t>
  </si>
  <si>
    <t>Cinto Social Masculino, em couro, 1ª linha, cor preta.</t>
  </si>
  <si>
    <t>Gravata</t>
  </si>
  <si>
    <t>Gravata Borboleta, em cetim, cor preta.</t>
  </si>
  <si>
    <t>UNIFORME GARÇONETE</t>
  </si>
  <si>
    <t>Blazer Feminino em Oxford, 100% poliester, cor preta.</t>
  </si>
  <si>
    <t>Blusa Social feminina, mangas compridas, em tricoline 100% algodão, cor branca.</t>
  </si>
  <si>
    <t>Calça Social Feminina e/ou saia com zíper, em oxford, 100% poliester, cor preta.</t>
  </si>
  <si>
    <t>Colete Social Feminino em oxford, cor preta.</t>
  </si>
  <si>
    <t>UNIFORME REPOSITOR DE ÁGUA</t>
  </si>
  <si>
    <t>Camisa Polo, 100% algodão.</t>
  </si>
  <si>
    <t>Calça Jeans.</t>
  </si>
  <si>
    <t>Meia Soquete, cano longo</t>
  </si>
  <si>
    <t>Cinto masculino, cor preta.</t>
  </si>
  <si>
    <t>Bota</t>
  </si>
  <si>
    <t>EPI - Bota em Couco com biqueira de aço, cor preta.</t>
  </si>
  <si>
    <t>Luva</t>
  </si>
  <si>
    <t>EPI - Luva de Segurança, antiderrapante e anticorte.</t>
  </si>
  <si>
    <t>Cinta</t>
  </si>
  <si>
    <t>EPI - Cinta Ergonomica Abdominal.</t>
  </si>
  <si>
    <r>
      <t xml:space="preserve">  </t>
    </r>
    <r>
      <rPr>
        <b/>
        <sz val="11"/>
        <color rgb="FF000000"/>
        <rFont val="Calibri"/>
        <family val="2"/>
        <scheme val="minor"/>
      </rPr>
      <t xml:space="preserve">  MINISTÉRIO DO TRABALHO E EMPREGO
</t>
    </r>
    <r>
      <rPr>
        <sz val="11"/>
        <color rgb="FF000000"/>
        <rFont val="Calibri"/>
        <family val="2"/>
        <scheme val="minor"/>
      </rPr>
      <t xml:space="preserve">Secretaria Executiva
Departamento de Administração, Finanças e Contabilidade 
Coordenação-Geral de Recursos Logísticos
Coordenação de Administração Predial e Serviços Gerais
</t>
    </r>
  </si>
  <si>
    <t>Encarregado Geral</t>
  </si>
  <si>
    <t xml:space="preserve">Encarregado(a) Geral </t>
  </si>
  <si>
    <t>UNIFORME ENCARREGADO GERAL MASCULINO</t>
  </si>
  <si>
    <t>UNIFORME ENCARREGADA GERAL FEMININO</t>
  </si>
  <si>
    <t>Meia Social Feminina, cor preta.</t>
  </si>
  <si>
    <t>Média Anual Uniformes Masculino/Feminino</t>
  </si>
  <si>
    <t>EQUIPAMENTOS</t>
  </si>
  <si>
    <t>Equipamentos</t>
  </si>
  <si>
    <t>Especificação</t>
  </si>
  <si>
    <t>Relógio de Ponto</t>
  </si>
  <si>
    <t xml:space="preserve">relógio de ponto material abs injetado,
mostrador digital, tipo biométrico e leitor
de código de barras, tipo impressão
impressora térmica, características
adicionais no-break
interno, alimentação 110/200 v, atender a
portaria 1.510 do MTE e 595/2013 do
INMETRO.
</t>
  </si>
  <si>
    <t>VALOR MENSAL POR EMPREGADO</t>
  </si>
  <si>
    <t>MINISTÉRIO DO TRABALHO E EMPREGO</t>
  </si>
  <si>
    <t>Secretaria Executiva</t>
  </si>
  <si>
    <t>Departamento de Administração, Finanças e Contabilidade</t>
  </si>
  <si>
    <t>Coordenação-Geral de Recursos Logísticos</t>
  </si>
  <si>
    <t>Coordenação de Administração Predial e Serviços Gerais</t>
  </si>
  <si>
    <t>Processo: 19958.100595/2022-35</t>
  </si>
  <si>
    <r>
      <t xml:space="preserve">Objeto: </t>
    </r>
    <r>
      <rPr>
        <sz val="11"/>
        <color theme="1"/>
        <rFont val="Calibri"/>
        <family val="2"/>
        <scheme val="minor"/>
      </rPr>
      <t>Contratação de serviço de copeiragem e garçonaria, de forma continuada com dedicação exclusiva de mão de obra, contemplando o fornecimento materiais, equipamentos e utensílios necessários à perfeita execução dos serviços, para atendimento das necessidades da Administração, conforme condições, quantidades e exigências estabelecidas no Termo de Referência e seus anexos.</t>
    </r>
  </si>
  <si>
    <t>MATERIAIS DE CONSUMO (GÊNEROS ALIMENTÍCIOS)</t>
  </si>
  <si>
    <t>Materiais de Consumo (Gêneros Alimentícios)</t>
  </si>
  <si>
    <t>Medida</t>
  </si>
  <si>
    <t>Quantidade Estimada Mensal</t>
  </si>
  <si>
    <t>Quantidade Estimativa Anual</t>
  </si>
  <si>
    <t>VALOR UNITÁRIO (R$)</t>
  </si>
  <si>
    <t>VALOR TOTAL (R$)</t>
  </si>
  <si>
    <t>1.5.1</t>
  </si>
  <si>
    <t>Açúcar tipo cristal, branco de 1º qualidade, acondicionado em embalagem plástica de 5 Kg (cinco quilos), com todas as informações permanentes ao produto, previsto na legislação vigente, constando data de fabricação e validade nos pacotes individuais.</t>
  </si>
  <si>
    <t>kg</t>
  </si>
  <si>
    <t>1.5.2</t>
  </si>
  <si>
    <t xml:space="preserve">Açúcar tipo refinado, branco de 1º qualidade, acondicionado em embalagem plástica de 1 Kg (um quilo), com todas as informações permanentes ao produto, previsto na legislação vigente, constando data de fabricação e validade nos pacotes individuais. </t>
  </si>
  <si>
    <t>1.5.3</t>
  </si>
  <si>
    <t xml:space="preserve">Café, em pó homogêneo, torrado e moído, empacotado a vácuo, constituídos de grão de café tipo 8 COB ou melhores, com no máximo 20% em peso de grãos com defeitos pretos, verdes e ou ardidos (PVA), evitando presença de grãos preto-verdes e fermentados, gosto predominante de café arábica, admitindo-se café robusta (conilon), com classificação de bebida de Dura à Rio, isento de gosto Rio Zona. Qualidade: a marca deve possuir Cer)ficado no PQC – Programa de Qualidade do Café, da ABIC, em plena validade, ou Laudo de avaliação do café, emi)do por laboratório especializado, com nota de Qualidade Global mínima de 4,5 pontos e máxima de 5,9 na Escala Sensorial do Café e laudo de análise de microscopia do café, com tolerância de no máximo 1% de impureza. Embalagem de 1 (um) quilo. </t>
  </si>
  <si>
    <t>1.5.4</t>
  </si>
  <si>
    <t xml:space="preserve">Adoçante líquido, dietético, com bico dosador conta-gotas, frasco com 100 ml e prazo de validade de no mínimo 6 (seis) meses. Ingredientes: água, edulcorantes artificiais; sucralose e acesulfame-k, espessante carboximeticelulose, conservante benzoato de sódio e acidulante ácido cítrico,sem aspartame, sem glúten. </t>
  </si>
  <si>
    <t>Unid</t>
  </si>
  <si>
    <t>1.5.5</t>
  </si>
  <si>
    <t xml:space="preserve">Água Mineral (20 litros) com PH ≧ 6,0 e ≦ 9,5 - Conforme portaria nº 2.914, de 12 de dezembro de 2011, do Ministério da Saúde, que dispõe sobre o padrão de potabilidade das águas, recomenda que o pH (potencial hidrogeniônico) da água própria para consumo seja mantido na faixa de 6,0 a 9,5. </t>
  </si>
  <si>
    <t>1.5.6</t>
  </si>
  <si>
    <t>Chá em sachês – diversos (caixa c/ dez unidades) – sugestão: capim cidreira, erva doce, camomila, hortelã, preto, boldo, limão, maçã com cravo e canela. Validade residual mínima de 6 meses quando do recebimento.</t>
  </si>
  <si>
    <t>Cx</t>
  </si>
  <si>
    <t>1.5.7</t>
  </si>
  <si>
    <t>Copo descartável para água, 200 ml, em material biodegradável atóxico, temperatura máxima de uso 100°C, compatível com norma ABNT 14.685/2002.</t>
  </si>
  <si>
    <t>Cento</t>
  </si>
  <si>
    <t>1.5.8</t>
  </si>
  <si>
    <t xml:space="preserve">Copo descartável para café e chá, 50 ml, em material biodegradável atóxico, temperatura máxima de uso 100°C, compatível com norma ABNT 14.685/2002. </t>
  </si>
  <si>
    <t>1.5.9</t>
  </si>
  <si>
    <t>Papel toalha, branco, folha dupla gofrado, 100% fibra natural, com 02 dobras, folhas medida 22,5x23cm.</t>
  </si>
  <si>
    <t>milhar</t>
  </si>
  <si>
    <t>1.5.10</t>
  </si>
  <si>
    <t xml:space="preserve">Coador de pano p/ cafeteira industrial compatível com as máquinas (1ª Qualidade). </t>
  </si>
  <si>
    <t>VALOR TOTAL MENSAL (SEM Custo Indireto, Lucro e Tributação)</t>
  </si>
  <si>
    <t>Tributação Total (Lucro Real)</t>
  </si>
  <si>
    <t>Tributos Federais (PIS + COFINS)</t>
  </si>
  <si>
    <t>Tributos Municipais (ISS)</t>
  </si>
  <si>
    <t>TOTAL MENSAL MATERIAL DE CONSUMO (COM Custos Indiretos, Lucro e Tributação)</t>
  </si>
  <si>
    <t>TOTAL ANUAL PRODUTOS - MATERIAL DE CONSUMOS (COM Custos Indiretos, Lucro e Tributação)</t>
  </si>
  <si>
    <r>
      <t xml:space="preserve">Objeto: </t>
    </r>
    <r>
      <rPr>
        <sz val="11"/>
        <color theme="1"/>
        <rFont val="Calibri"/>
        <family val="2"/>
        <scheme val="minor"/>
      </rPr>
      <t>Contratação de serviço de copeiragem e garçonaria, de forma continuada com dedicação exclusiva de mão de obra, contemplando o fornecimento materiais, e equipamentos necessários à perfeita execução dos serviços, para atendimento das necessidades da Administração, conforme condições, quantidades e exigências estabelecidas no Termo de Referência e seus anexos.</t>
    </r>
  </si>
  <si>
    <t>PRODUTOS / MATERIAIS DE HIGIENE</t>
  </si>
  <si>
    <t>Produtos e Materiais de Limpeza e Higienização</t>
  </si>
  <si>
    <t>Valor Unitário (R$)</t>
  </si>
  <si>
    <t>Valor Total Produtos / Materiais - Mensal (R$)</t>
  </si>
  <si>
    <t>1.6.1</t>
  </si>
  <si>
    <t xml:space="preserve">Água Sanitária a base de hipoclorito de sódio e água, com teor de cloro ativo entre 2,0-2,5%, envasada em frascos plásticos com 5 (cinco) litros. </t>
  </si>
  <si>
    <t>1.6.2</t>
  </si>
  <si>
    <t>Álcool etílico hidratado para desinfecção com teor alcoólico de 70° INPM,  em frascos de 1 (um) litro.</t>
  </si>
  <si>
    <t>1.6.3</t>
  </si>
  <si>
    <t>Álcool em gel, teor alcoólico de 70°, frasco de 1 (um) quilo.</t>
  </si>
  <si>
    <t>1.6.4</t>
  </si>
  <si>
    <t xml:space="preserve">Detergente biodegradável neutro para lavagem de louças em geral, com 500 ml. </t>
  </si>
  <si>
    <t>1.6.5</t>
  </si>
  <si>
    <t>Esponja de espuma, tipo multiuso, dupla face com um lado macio e outro em fibra abrasivo.</t>
  </si>
  <si>
    <t>1.6.6</t>
  </si>
  <si>
    <t xml:space="preserve">Esponja de lã de aço, composição aço carbono, unidade com 60 g embalada em pacote com 8 (oito) unidades. </t>
  </si>
  <si>
    <t>Pct</t>
  </si>
  <si>
    <t>1.6.7</t>
  </si>
  <si>
    <t>Limpador (Tipo Multiuso) - vasilhame c/ 500ml</t>
  </si>
  <si>
    <t>1.6.8</t>
  </si>
  <si>
    <t xml:space="preserve">Pano de chão, tipo saco, alvejado, duplo, com barrado feito, 100% algodão etiqueta de identificação, dimensões mínimas: 400 mm x 700 mm, 1ª qualidade. </t>
  </si>
  <si>
    <t>1.6.9</t>
  </si>
  <si>
    <t>Pano de pia, flanela para limpeza na cor branca , nas medidas de 60 cm x 40 cm, overlocadas nas bordas, acondicionadas em embalagem plástica, com etiqueta de identificação contendo composição, medidas e demais informações do produto. Primeira qualidade.</t>
  </si>
  <si>
    <t>1.6.10</t>
  </si>
  <si>
    <t>Pano de prato, para enxugar pratos em tecido liso 100% algodão, tamanho mínimo: 60 x 40 cm, com acabamento nas bordas. Primeira qualidade.</t>
  </si>
  <si>
    <t>1.6.11</t>
  </si>
  <si>
    <t>Sabão em barra com 200 gramas, tipo glicerinado, embalado em pacote com 5 (cinco) unidades. Tipo Ypê ou similar</t>
  </si>
  <si>
    <t>1.6.12</t>
  </si>
  <si>
    <t>Sabão em pó 1 ª qualidade acondicionado em embalagem de 1 Kg</t>
  </si>
  <si>
    <t>1.6.13</t>
  </si>
  <si>
    <t>Saco de lixo com capacidade de 60 (sessenta) litros, fardo com 100 (cem) unidades.</t>
  </si>
  <si>
    <t>Fardo</t>
  </si>
  <si>
    <t>PRODUTOS / MATERIAIS DE REPOSIÇÃO</t>
  </si>
  <si>
    <t>Produtos e Materiais de Reposição</t>
  </si>
  <si>
    <t>Quantidade Estimada</t>
  </si>
  <si>
    <t>Valor Total Produtos</t>
  </si>
  <si>
    <t>1.7.1</t>
  </si>
  <si>
    <t xml:space="preserve">Copo liso reto de vidro 300 ml, para água, transparente, cilíndrico, fundo reforçado. </t>
  </si>
  <si>
    <t>1.7.2</t>
  </si>
  <si>
    <t>Colher em aço inox, para café</t>
  </si>
  <si>
    <t>1.7.3</t>
  </si>
  <si>
    <t>Colher em aço inox, para chá</t>
  </si>
  <si>
    <t>1.7.4</t>
  </si>
  <si>
    <t xml:space="preserve">Garrafa de Aço Inoxidável de excelente qualidade ; Conserva Quente ou Frio por pelo menos 6 horas; Fácil limpeza; Com mecanismo de bomba (pressão) para facilitar o uso vertical; Capacidade de 1,8 litros; Fundo Giratório. </t>
  </si>
  <si>
    <t>1.7.5</t>
  </si>
  <si>
    <t>Garrafa de aço inoxidável de excelente qualidade, conserva quente ou frio por pelo menos 6 horas, com válvula de pressão, capacidade de 1 litro; Fundo Giratório. </t>
  </si>
  <si>
    <t>1.7.6</t>
  </si>
  <si>
    <t>Xícara de café c/pires – porcelana, de capacidade de 60 ml</t>
  </si>
  <si>
    <t>1.7.7</t>
  </si>
  <si>
    <t xml:space="preserve">Xícara de chá c/ pires - porcelana, de capacidade de 200 ml </t>
  </si>
  <si>
    <t>1.7.8</t>
  </si>
  <si>
    <t xml:space="preserve">Açucareiro em inox, com colher, capacidade de 300g. </t>
  </si>
  <si>
    <t>1.7.9</t>
  </si>
  <si>
    <t>Apoio para copo em inox</t>
  </si>
  <si>
    <t>1.7.10</t>
  </si>
  <si>
    <t>Bandeja em aço inox, redonda, medindo 45 cm de diâmetro.</t>
  </si>
  <si>
    <t>1.7.11</t>
  </si>
  <si>
    <t>Carrinho para distribuição, 02 (duas) bandejas (chapa lisa) em aço inox. 40x75cm, altura 90 cm.</t>
  </si>
  <si>
    <t>1.7.12</t>
  </si>
  <si>
    <t xml:space="preserve">Jarra 2 (dois) litros, em inox, c/ tampa e aparador de gelo, para água e suco. </t>
  </si>
  <si>
    <t>1.7.13</t>
  </si>
  <si>
    <t>Caneca leiteira de alumínio com cabo de plástico, com capacidade de 2 (dois) litros. </t>
  </si>
  <si>
    <t>1.7.14</t>
  </si>
  <si>
    <t>Funil de plástico, tamanho médio.</t>
  </si>
  <si>
    <t>1.7.15</t>
  </si>
  <si>
    <t xml:space="preserve">Bule p/café em aço inox - 750 ml </t>
  </si>
  <si>
    <t>1.7.16</t>
  </si>
  <si>
    <t>Dispenser poupa copo, para copos descartáveis de água, 200 ml, com dispositivos semiautomáticos de fácil manuseio que libera apenas um copo de cada vez, em material plástico na cor branca. Capacidade de 100 copos</t>
  </si>
  <si>
    <t>1.7.17</t>
  </si>
  <si>
    <t>Dispenser poupa copo, para copos descartáveis de água, 50 ml, com dispositivos semiautomáticos de fácil manuseio que libera apenas um copo de cada vez, em material plástico na cor branca. Capacidade de 100 copos</t>
  </si>
  <si>
    <t>1.7.18</t>
  </si>
  <si>
    <t>Dispenser para papel toalha interfolhado fabricado em Plástico ABS. Possui visor frontal que indicar o nível do papel para possível abastecimento e liberação por alavanca.</t>
  </si>
  <si>
    <t>1.7.19</t>
  </si>
  <si>
    <t>Vassoura de pelo com cerdas macias, 40x150cm</t>
  </si>
  <si>
    <t>1.7.20</t>
  </si>
  <si>
    <t>Rodo de plástico de 50cm</t>
  </si>
  <si>
    <t>1.7.21</t>
  </si>
  <si>
    <t>Balde de plástico reforçado, capacidade para 12 litros (de material reciclado, reutilizado ou biodegradável). Possuir pegador (cava) no fundo do balde que facilita o manuseio e o apoio durante o uso</t>
  </si>
  <si>
    <t>1.7.22</t>
  </si>
  <si>
    <t>Avental emborrachado 85x63cm, com regulador de tamanho.</t>
  </si>
  <si>
    <t>1.7.23</t>
  </si>
  <si>
    <t>Forro de plástico para Bandeja de 40 cm de diâmetro, 100% vinil.</t>
  </si>
  <si>
    <t>1.7.24</t>
  </si>
  <si>
    <t>Forro 100% vinil, compatível com o tamanho do carrinho de distribuição (item 1.8.4)</t>
  </si>
  <si>
    <t>1.7.25</t>
  </si>
  <si>
    <t>Colher de Aço inoxidável, com cabo grande.</t>
  </si>
  <si>
    <t>1.7.26</t>
  </si>
  <si>
    <t>Pote para mantimentos hermético ( café e açúcar), com etiqueta identificadora - capacidade 2 (dois) litros</t>
  </si>
  <si>
    <t>1.7.27</t>
  </si>
  <si>
    <t>Coletador/lixeira para copo descartável duplo, capacidade 50ml/200ml.</t>
  </si>
  <si>
    <t>1.7.28</t>
  </si>
  <si>
    <t>Garrafa de Plástico para reservar água na geladeira, capacidade 2 (dois) litros.</t>
  </si>
  <si>
    <t>MATERIAIS DURADOUROS PARA IMPLANTAÇÃO</t>
  </si>
  <si>
    <t>Utensílios</t>
  </si>
  <si>
    <t>Valor Total (R$)</t>
  </si>
  <si>
    <t>1.8.1</t>
  </si>
  <si>
    <t>1.8.2</t>
  </si>
  <si>
    <t>1.8.3</t>
  </si>
  <si>
    <t>1.8.4</t>
  </si>
  <si>
    <t>1.8.5</t>
  </si>
  <si>
    <t>1.8.6</t>
  </si>
  <si>
    <t>1.8.7</t>
  </si>
  <si>
    <t>1.8.8</t>
  </si>
  <si>
    <t>1.8.9</t>
  </si>
  <si>
    <t>1.8.10</t>
  </si>
  <si>
    <t>1.8.11</t>
  </si>
  <si>
    <t>1.8.12</t>
  </si>
  <si>
    <t>1.8.13</t>
  </si>
  <si>
    <t>1.8.14</t>
  </si>
  <si>
    <t>1.8.15</t>
  </si>
  <si>
    <t>1.8.16</t>
  </si>
  <si>
    <t>1.8.17</t>
  </si>
  <si>
    <t>1.8.18</t>
  </si>
  <si>
    <t>1.8.19</t>
  </si>
  <si>
    <t>1.8.20</t>
  </si>
  <si>
    <t>1.8.21</t>
  </si>
  <si>
    <t>VALOR TOTAL ANUAL</t>
  </si>
  <si>
    <t xml:space="preserve">Custos Indiretos </t>
  </si>
  <si>
    <t>TOTAL ANUAL - UTENSÍLIOS (COM Custos Indiretos, Lucro e Tributação)</t>
  </si>
  <si>
    <t>Valor Unitário - Equipamento Novo (VEM)</t>
  </si>
  <si>
    <t>Valor Total - Equipamento Novo (VEM)</t>
  </si>
  <si>
    <t>Valor Residual (VR) (10%)</t>
  </si>
  <si>
    <t>Valor Total do Equipamento (VEM) - Valor Redidual (VR) (10%)</t>
  </si>
  <si>
    <t>Vida Útil (VU) meses</t>
  </si>
  <si>
    <t>Vida Útil (VU) anos</t>
  </si>
  <si>
    <t>Depreciação Mensal (R$)</t>
  </si>
  <si>
    <t>Depreciação Anual (R$)</t>
  </si>
  <si>
    <t>1.9.1</t>
  </si>
  <si>
    <t>Máquina de café, industrial, novas de primeiro uso, retangular ou oval, conjugada com 02 (duas) torneiras, com visor de nívels, em aço inox 304, tensão 220 volts, capacidade até 10 litros, reservatório de água até 10 (dez) litros, com controle termostático de temperatura, potência máxima 4000w, com sapatas antiderrapantes, acompanhada de varetas para limpeza das torneiras. certificada pelo INMETRO, 'A' em consumo.</t>
  </si>
  <si>
    <t>1.9.2</t>
  </si>
  <si>
    <t>Máquina de café, industrial, novas de primeiro uso, retangular ou oval, conjugada com 02 (duas) torneiras, com visor de nívels, em aço inox 304, tensão 220 volts, capacidade até 10 litros, reservatório de água até 20 (vinte) litros, com controle termostático de temperatura, potência máxima 4000w, com sapatas antiderrapantes, acompanhada de varetas para limpeza das torneiras. certificada pelo INMETRO, 'A' em consumo.</t>
  </si>
  <si>
    <t>1.9.3</t>
  </si>
  <si>
    <t>Geladeira Frost Free Duplex, capacidade 410 L, com compartimento extra frio e Degelo Automático, certificada pelo INMETRO, 'A' em consumo.</t>
  </si>
  <si>
    <t>1.9.4</t>
  </si>
  <si>
    <t xml:space="preserve">Bebedouro de Galão com as seguintes características: Ecocompressor: com gás R134a que não agride o meio ambiente Easy Clean (desmontável para higienização) Serpentina externa (fácil higienização) Grande vazão: copo cheio em poucos segundos Torneira Up &amp; Down Gabinete com proteção UV Ambientes internos e externos Pés antiderrapantes Água natural e gelada Bandeja removível: para esvaziar ou higienizar Design coluna Nanotecnologia: inibe a proliferação de micro-organismos Tensão Nominal (V) 220V Frequência - Mercado Nacional (Hz) 60 Acomoda Garrafão (L) 10 e 20 Volume Interno do Aparelho (L) 2 Capacidade de Fornecimento de Água Gelada (L/h)* 1,28 Temperatura de Resfriamento* 10°C / 50°F Vazão Mínima por Gravidade (L/h) 96 L/h Refrigeração - Compressor Termostato Regulável Externo </t>
  </si>
  <si>
    <t>TOTAL DEPRECIAÇÃO - EQUIPAMENTOS (SEM Custo Indireto, Lucro e Tributação)</t>
  </si>
  <si>
    <t>TOTAL MENSAL DA DEPRECIAÇÃO - EQUIPAMENTOS (COM Custos Indiretos, Lucro e Tributação)</t>
  </si>
  <si>
    <t xml:space="preserve">TOTAL ANUAL DA DEPRECIAÇÃO - EQUIPAMENTOS (COM Custo Indireto, Lucro e Tributação)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</si>
</sst>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_-&quot;R$&quot;* #,##0.00_-;\-&quot;R$&quot;* #,##0.00_-;_-&quot;R$&quot;* &quot;-&quot;??_-;_-@_-"/>
    <numFmt numFmtId="165" formatCode="&quot;R$&quot;#,##0.00"/>
    <numFmt numFmtId="166" formatCode="#,##0.00;[Red]#,##0.00"/>
    <numFmt numFmtId="167" formatCode="_-[$R$-416]\ * #,##0.00_-;\-[$R$-416]\ * #,##0.00_-;_-[$R$-416]\ * &quot;-&quot;??_-;_-@_-"/>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2"/>
      <color rgb="FF000000"/>
      <name val="Calibri"/>
      <family val="2"/>
      <scheme val="minor"/>
    </font>
    <font>
      <b/>
      <sz val="20"/>
      <color rgb="FF000000"/>
      <name val="Calibri"/>
      <family val="2"/>
      <scheme val="minor"/>
    </font>
    <font>
      <sz val="11"/>
      <name val="Calibri"/>
      <family val="2"/>
      <scheme val="minor"/>
    </font>
    <font>
      <sz val="12"/>
      <color rgb="FF000000"/>
      <name val="Calibri"/>
      <family val="2"/>
    </font>
    <font>
      <sz val="12"/>
      <color rgb="FF000000"/>
      <name val="Calibri"/>
      <family val="2"/>
      <scheme val="minor"/>
    </font>
    <font>
      <sz val="12"/>
      <name val="Calibri"/>
      <family val="2"/>
      <scheme val="minor"/>
    </font>
    <font>
      <sz val="8"/>
      <name val="Calibri"/>
      <family val="2"/>
      <scheme val="minor"/>
    </font>
    <font>
      <sz val="12"/>
      <name val="Calibri"/>
      <family val="2"/>
    </font>
    <font>
      <b/>
      <sz val="12"/>
      <color theme="1"/>
      <name val="Times New Roman"/>
      <family val="1"/>
    </font>
    <font>
      <sz val="12"/>
      <color theme="1"/>
      <name val="Times New Roman"/>
      <family val="1"/>
    </font>
    <font>
      <b/>
      <sz val="12"/>
      <color rgb="FF000000"/>
      <name val="Times New Roman"/>
      <family val="1"/>
    </font>
    <font>
      <sz val="12"/>
      <color rgb="FF000000"/>
      <name val="Times New Roman"/>
      <family val="1"/>
    </font>
    <font>
      <u/>
      <sz val="12"/>
      <color rgb="FF000000"/>
      <name val="Times New Roman"/>
      <family val="1"/>
    </font>
    <font>
      <sz val="12"/>
      <name val="Times New Roman"/>
      <family val="1"/>
    </font>
    <font>
      <sz val="13"/>
      <color theme="1"/>
      <name val="Times New Roman"/>
      <family val="1"/>
    </font>
    <font>
      <b/>
      <sz val="12"/>
      <color theme="1"/>
      <name val="Calibri"/>
      <family val="2"/>
      <scheme val="minor"/>
    </font>
    <font>
      <sz val="12"/>
      <color rgb="FFFF0000"/>
      <name val="Times New Roman"/>
      <family val="1"/>
    </font>
    <font>
      <b/>
      <sz val="12"/>
      <color rgb="FFFF0000"/>
      <name val="Times New Roman"/>
      <family val="1"/>
    </font>
    <font>
      <b/>
      <sz val="13"/>
      <color rgb="FF000000"/>
      <name val="Times New Roman"/>
      <family val="1"/>
    </font>
    <font>
      <sz val="13"/>
      <color rgb="FF000000"/>
      <name val="Times New Roman"/>
      <family val="1"/>
    </font>
    <font>
      <b/>
      <sz val="13"/>
      <color theme="1"/>
      <name val="Times New Roman"/>
      <family val="1"/>
    </font>
    <font>
      <sz val="12"/>
      <color theme="1"/>
      <name val="Calibri"/>
      <family val="2"/>
      <scheme val="minor"/>
    </font>
  </fonts>
  <fills count="9">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34998626667073579"/>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396">
    <xf numFmtId="0" fontId="0" fillId="0" borderId="0" xfId="0"/>
    <xf numFmtId="0" fontId="3" fillId="0" borderId="0" xfId="0" applyFont="1" applyAlignment="1">
      <alignment vertical="center" wrapText="1"/>
    </xf>
    <xf numFmtId="0" fontId="0" fillId="0" borderId="8" xfId="0" applyBorder="1" applyAlignment="1">
      <alignment horizontal="center"/>
    </xf>
    <xf numFmtId="0" fontId="0" fillId="0" borderId="21"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2" fillId="0" borderId="22" xfId="0" applyFont="1" applyBorder="1" applyAlignment="1">
      <alignment horizontal="center" vertical="center" wrapText="1"/>
    </xf>
    <xf numFmtId="0" fontId="2" fillId="0" borderId="37" xfId="0" applyFont="1" applyBorder="1" applyAlignment="1">
      <alignment horizontal="center" vertical="center" wrapText="1"/>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xf>
    <xf numFmtId="0" fontId="3" fillId="2" borderId="8" xfId="0" applyFont="1" applyFill="1" applyBorder="1" applyAlignment="1">
      <alignment horizontal="center" vertical="center" wrapText="1"/>
    </xf>
    <xf numFmtId="44" fontId="0" fillId="0" borderId="9" xfId="2" applyFont="1" applyBorder="1" applyAlignment="1">
      <alignment horizontal="center" vertical="center"/>
    </xf>
    <xf numFmtId="14" fontId="7" fillId="0" borderId="9" xfId="0" applyNumberFormat="1" applyFont="1" applyBorder="1" applyAlignment="1">
      <alignment horizontal="center"/>
    </xf>
    <xf numFmtId="0" fontId="0" fillId="0" borderId="4" xfId="0" applyBorder="1"/>
    <xf numFmtId="0" fontId="0" fillId="4" borderId="4" xfId="0" applyFill="1" applyBorder="1" applyAlignment="1">
      <alignment vertical="center" wrapText="1"/>
    </xf>
    <xf numFmtId="44" fontId="0" fillId="0" borderId="4" xfId="0" applyNumberFormat="1" applyBorder="1"/>
    <xf numFmtId="44" fontId="0" fillId="0" borderId="0" xfId="2" applyFont="1" applyAlignment="1">
      <alignment vertical="center"/>
    </xf>
    <xf numFmtId="0" fontId="0" fillId="0" borderId="0" xfId="0" applyAlignment="1">
      <alignment vertical="center"/>
    </xf>
    <xf numFmtId="0" fontId="0" fillId="4" borderId="4" xfId="0" applyFill="1" applyBorder="1" applyAlignment="1">
      <alignment horizontal="center" vertical="center"/>
    </xf>
    <xf numFmtId="0" fontId="3" fillId="2" borderId="0" xfId="0" applyFont="1" applyFill="1" applyAlignment="1">
      <alignment horizontal="center" vertical="center" wrapText="1"/>
    </xf>
    <xf numFmtId="0" fontId="3" fillId="0" borderId="0" xfId="0" applyFont="1" applyAlignment="1">
      <alignment horizontal="center" vertical="center" wrapText="1"/>
    </xf>
    <xf numFmtId="10" fontId="2" fillId="5" borderId="4" xfId="1" applyNumberFormat="1" applyFont="1" applyFill="1" applyBorder="1" applyAlignment="1">
      <alignment horizontal="center" vertical="center"/>
    </xf>
    <xf numFmtId="10" fontId="0" fillId="5" borderId="4" xfId="1" applyNumberFormat="1" applyFont="1" applyFill="1" applyBorder="1" applyAlignment="1">
      <alignment horizontal="center" vertical="center"/>
    </xf>
    <xf numFmtId="0" fontId="0" fillId="4" borderId="4" xfId="0" applyFill="1" applyBorder="1" applyAlignment="1">
      <alignment horizontal="left" vertical="center" wrapText="1"/>
    </xf>
    <xf numFmtId="3" fontId="0" fillId="4" borderId="4" xfId="0" applyNumberFormat="1" applyFill="1" applyBorder="1" applyAlignment="1">
      <alignment horizontal="center" vertical="center"/>
    </xf>
    <xf numFmtId="165" fontId="0" fillId="4" borderId="4" xfId="0" applyNumberFormat="1" applyFill="1" applyBorder="1" applyAlignment="1">
      <alignment horizontal="center" vertical="center"/>
    </xf>
    <xf numFmtId="0" fontId="8" fillId="4" borderId="44" xfId="0" applyFont="1" applyFill="1" applyBorder="1" applyAlignment="1">
      <alignment horizontal="left" vertical="center" wrapText="1"/>
    </xf>
    <xf numFmtId="10" fontId="2" fillId="5" borderId="4" xfId="1" applyNumberFormat="1" applyFont="1" applyFill="1" applyBorder="1" applyAlignment="1">
      <alignment horizontal="right" vertical="center" indent="1"/>
    </xf>
    <xf numFmtId="10" fontId="0" fillId="5" borderId="4" xfId="1" applyNumberFormat="1" applyFont="1" applyFill="1" applyBorder="1" applyAlignment="1">
      <alignment horizontal="right" vertical="center" indent="1"/>
    </xf>
    <xf numFmtId="10" fontId="2" fillId="6" borderId="4" xfId="1" applyNumberFormat="1" applyFont="1" applyFill="1" applyBorder="1" applyAlignment="1">
      <alignment horizontal="right" vertical="center" indent="1"/>
    </xf>
    <xf numFmtId="10" fontId="0" fillId="6" borderId="4" xfId="1" applyNumberFormat="1" applyFont="1" applyFill="1" applyBorder="1" applyAlignment="1">
      <alignment horizontal="right" vertical="center" indent="1"/>
    </xf>
    <xf numFmtId="0" fontId="2" fillId="5" borderId="4" xfId="0" applyFont="1" applyFill="1" applyBorder="1" applyAlignment="1">
      <alignment vertical="center"/>
    </xf>
    <xf numFmtId="0" fontId="2" fillId="4" borderId="0" xfId="0" applyFont="1" applyFill="1" applyAlignment="1">
      <alignment horizontal="right" vertical="center" indent="1"/>
    </xf>
    <xf numFmtId="0" fontId="0" fillId="4" borderId="0" xfId="0" applyFill="1" applyAlignment="1">
      <alignment horizontal="right" vertical="center" indent="1"/>
    </xf>
    <xf numFmtId="0" fontId="2" fillId="4" borderId="0" xfId="0" applyFont="1" applyFill="1" applyAlignment="1">
      <alignment vertical="center"/>
    </xf>
    <xf numFmtId="0" fontId="7" fillId="4" borderId="4" xfId="0" applyFont="1" applyFill="1" applyBorder="1" applyAlignment="1">
      <alignment horizontal="left" vertical="center" wrapText="1"/>
    </xf>
    <xf numFmtId="165" fontId="0" fillId="4" borderId="4" xfId="1" applyNumberFormat="1" applyFont="1" applyFill="1" applyBorder="1" applyAlignment="1">
      <alignment horizontal="center" vertical="center"/>
    </xf>
    <xf numFmtId="0" fontId="9" fillId="4" borderId="4" xfId="0" applyFont="1" applyFill="1" applyBorder="1" applyAlignment="1">
      <alignment vertical="center" wrapText="1"/>
    </xf>
    <xf numFmtId="0" fontId="12" fillId="4" borderId="44" xfId="0" applyFont="1" applyFill="1" applyBorder="1" applyAlignment="1">
      <alignment horizontal="left" vertical="center" wrapText="1"/>
    </xf>
    <xf numFmtId="10" fontId="2" fillId="5" borderId="22" xfId="1" applyNumberFormat="1" applyFont="1" applyFill="1" applyBorder="1" applyAlignment="1">
      <alignment horizontal="center" vertical="center"/>
    </xf>
    <xf numFmtId="165" fontId="0" fillId="5" borderId="22" xfId="0" applyNumberFormat="1" applyFill="1" applyBorder="1" applyAlignment="1">
      <alignment horizontal="center" vertical="center" wrapText="1"/>
    </xf>
    <xf numFmtId="165" fontId="0" fillId="5" borderId="4" xfId="0" applyNumberFormat="1" applyFill="1" applyBorder="1" applyAlignment="1">
      <alignment horizontal="center" vertical="center"/>
    </xf>
    <xf numFmtId="165" fontId="2" fillId="5" borderId="4" xfId="0" applyNumberFormat="1" applyFont="1" applyFill="1" applyBorder="1" applyAlignment="1">
      <alignment horizontal="center" vertical="center"/>
    </xf>
    <xf numFmtId="165" fontId="2" fillId="4" borderId="4" xfId="0" applyNumberFormat="1" applyFont="1" applyFill="1" applyBorder="1" applyAlignment="1">
      <alignment horizontal="center" vertical="center" wrapText="1"/>
    </xf>
    <xf numFmtId="10" fontId="2" fillId="5" borderId="4" xfId="1" applyNumberFormat="1" applyFont="1" applyFill="1" applyBorder="1" applyAlignment="1">
      <alignment horizontal="center" vertical="center" wrapText="1"/>
    </xf>
    <xf numFmtId="44" fontId="0" fillId="0" borderId="0" xfId="2" applyFont="1"/>
    <xf numFmtId="0" fontId="3" fillId="2" borderId="19" xfId="0" applyFont="1" applyFill="1" applyBorder="1" applyAlignment="1">
      <alignment horizontal="left" vertical="center" wrapText="1" inden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right"/>
    </xf>
    <xf numFmtId="0" fontId="14" fillId="0" borderId="0" xfId="0" applyFont="1" applyAlignment="1">
      <alignment horizontal="center" vertical="center"/>
    </xf>
    <xf numFmtId="0" fontId="14" fillId="4" borderId="0" xfId="0" applyFont="1" applyFill="1"/>
    <xf numFmtId="0" fontId="14" fillId="4" borderId="0" xfId="0" applyFont="1" applyFill="1" applyAlignment="1">
      <alignment horizontal="center" vertical="center"/>
    </xf>
    <xf numFmtId="0" fontId="13" fillId="4" borderId="0" xfId="0" applyFont="1" applyFill="1" applyAlignment="1">
      <alignment vertical="center"/>
    </xf>
    <xf numFmtId="0" fontId="4" fillId="2" borderId="5" xfId="0" applyFont="1" applyFill="1" applyBorder="1" applyAlignment="1">
      <alignment vertical="center" wrapText="1"/>
    </xf>
    <xf numFmtId="0" fontId="4" fillId="2" borderId="8" xfId="0" applyFont="1" applyFill="1" applyBorder="1" applyAlignment="1">
      <alignment vertical="center" wrapText="1"/>
    </xf>
    <xf numFmtId="0" fontId="4" fillId="0" borderId="10" xfId="0" applyFont="1" applyBorder="1" applyAlignment="1">
      <alignment horizontal="left" vertical="center" wrapText="1"/>
    </xf>
    <xf numFmtId="0" fontId="3" fillId="2" borderId="10" xfId="0" applyFont="1" applyFill="1" applyBorder="1" applyAlignment="1">
      <alignment horizontal="center" vertical="center" wrapText="1"/>
    </xf>
    <xf numFmtId="0" fontId="3" fillId="2" borderId="20" xfId="0" applyFont="1" applyFill="1" applyBorder="1" applyAlignment="1">
      <alignment horizontal="left" vertical="center" wrapText="1" indent="1"/>
    </xf>
    <xf numFmtId="0" fontId="13" fillId="4" borderId="4" xfId="0" applyFont="1" applyFill="1" applyBorder="1" applyAlignment="1">
      <alignment horizontal="center" vertical="center" wrapText="1"/>
    </xf>
    <xf numFmtId="0" fontId="14" fillId="4" borderId="4" xfId="0" applyFont="1" applyFill="1" applyBorder="1" applyAlignment="1">
      <alignment vertical="center" wrapText="1"/>
    </xf>
    <xf numFmtId="10" fontId="14" fillId="4" borderId="4" xfId="1" applyNumberFormat="1" applyFont="1" applyFill="1" applyBorder="1" applyAlignment="1">
      <alignment horizontal="center" vertical="center" wrapText="1"/>
    </xf>
    <xf numFmtId="10" fontId="13" fillId="4" borderId="4" xfId="1" applyNumberFormat="1" applyFont="1" applyFill="1" applyBorder="1" applyAlignment="1">
      <alignment horizontal="center" vertical="center" wrapText="1"/>
    </xf>
    <xf numFmtId="0" fontId="0" fillId="0" borderId="5" xfId="0" applyBorder="1"/>
    <xf numFmtId="0" fontId="14" fillId="4" borderId="6" xfId="0" applyFont="1" applyFill="1" applyBorder="1"/>
    <xf numFmtId="0" fontId="13" fillId="4" borderId="7" xfId="0" applyFont="1" applyFill="1" applyBorder="1" applyAlignment="1">
      <alignment horizontal="center" vertical="center"/>
    </xf>
    <xf numFmtId="0" fontId="13" fillId="4" borderId="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165" fontId="14" fillId="4" borderId="9" xfId="0" applyNumberFormat="1" applyFont="1" applyFill="1" applyBorder="1" applyAlignment="1">
      <alignment horizontal="center" vertical="center" wrapText="1"/>
    </xf>
    <xf numFmtId="165" fontId="13" fillId="4" borderId="9" xfId="0" applyNumberFormat="1"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1" xfId="0" applyFont="1" applyFill="1" applyBorder="1" applyAlignment="1">
      <alignment vertical="center" wrapText="1"/>
    </xf>
    <xf numFmtId="165" fontId="14" fillId="4" borderId="12" xfId="0" applyNumberFormat="1" applyFont="1" applyFill="1" applyBorder="1" applyAlignment="1">
      <alignment horizontal="center" vertical="center" wrapText="1"/>
    </xf>
    <xf numFmtId="164" fontId="14" fillId="4" borderId="4" xfId="0" applyNumberFormat="1" applyFont="1" applyFill="1" applyBorder="1" applyAlignment="1">
      <alignment horizontal="center" vertical="center" wrapText="1"/>
    </xf>
    <xf numFmtId="0" fontId="14" fillId="4" borderId="5" xfId="0" applyFont="1" applyFill="1" applyBorder="1"/>
    <xf numFmtId="164" fontId="14" fillId="4" borderId="9" xfId="0" applyNumberFormat="1" applyFont="1" applyFill="1" applyBorder="1" applyAlignment="1">
      <alignment horizontal="center" vertical="center" wrapText="1"/>
    </xf>
    <xf numFmtId="164" fontId="13" fillId="4" borderId="9" xfId="0" applyNumberFormat="1" applyFont="1" applyFill="1" applyBorder="1" applyAlignment="1">
      <alignment horizontal="center" vertical="center" wrapText="1"/>
    </xf>
    <xf numFmtId="10" fontId="14" fillId="4" borderId="11" xfId="1" applyNumberFormat="1" applyFont="1" applyFill="1" applyBorder="1" applyAlignment="1">
      <alignment horizontal="center" vertical="center" wrapText="1"/>
    </xf>
    <xf numFmtId="164" fontId="14" fillId="4" borderId="12" xfId="0" applyNumberFormat="1" applyFont="1" applyFill="1" applyBorder="1" applyAlignment="1">
      <alignment horizontal="center" vertical="center" wrapText="1"/>
    </xf>
    <xf numFmtId="10" fontId="14" fillId="4" borderId="4" xfId="0" applyNumberFormat="1" applyFont="1" applyFill="1" applyBorder="1" applyAlignment="1">
      <alignment horizontal="center" vertical="center" wrapText="1"/>
    </xf>
    <xf numFmtId="10" fontId="13" fillId="4" borderId="11" xfId="0" applyNumberFormat="1" applyFont="1" applyFill="1" applyBorder="1" applyAlignment="1">
      <alignment horizontal="center" vertical="center" wrapText="1"/>
    </xf>
    <xf numFmtId="164" fontId="18" fillId="4" borderId="9" xfId="0" applyNumberFormat="1" applyFont="1" applyFill="1" applyBorder="1" applyAlignment="1">
      <alignment horizontal="center" vertical="center" wrapText="1"/>
    </xf>
    <xf numFmtId="0" fontId="13" fillId="4" borderId="11" xfId="0" applyFont="1" applyFill="1" applyBorder="1" applyAlignment="1">
      <alignment horizontal="center" vertical="center" wrapText="1"/>
    </xf>
    <xf numFmtId="164" fontId="13" fillId="4" borderId="12" xfId="0" applyNumberFormat="1" applyFont="1" applyFill="1" applyBorder="1" applyAlignment="1">
      <alignment horizontal="center" vertical="center" wrapText="1"/>
    </xf>
    <xf numFmtId="0" fontId="14" fillId="4" borderId="4" xfId="0" applyFont="1" applyFill="1" applyBorder="1" applyAlignment="1">
      <alignment horizontal="justify"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vertical="center" wrapText="1"/>
    </xf>
    <xf numFmtId="164" fontId="19" fillId="4" borderId="9" xfId="0" applyNumberFormat="1" applyFont="1" applyFill="1" applyBorder="1"/>
    <xf numFmtId="164" fontId="13" fillId="7" borderId="12" xfId="0" applyNumberFormat="1" applyFont="1" applyFill="1" applyBorder="1" applyAlignment="1">
      <alignment horizontal="center" vertical="center" wrapText="1"/>
    </xf>
    <xf numFmtId="0" fontId="2" fillId="5" borderId="34" xfId="0" applyFont="1" applyFill="1" applyBorder="1" applyAlignment="1">
      <alignment horizontal="center" vertical="center"/>
    </xf>
    <xf numFmtId="0" fontId="2" fillId="5" borderId="34" xfId="0" applyFont="1" applyFill="1" applyBorder="1" applyAlignment="1">
      <alignment horizontal="center" vertical="center" wrapText="1"/>
    </xf>
    <xf numFmtId="165" fontId="0" fillId="4" borderId="35" xfId="0" applyNumberFormat="1" applyFill="1" applyBorder="1" applyAlignment="1">
      <alignment horizontal="center" vertical="center"/>
    </xf>
    <xf numFmtId="3" fontId="0" fillId="4" borderId="35" xfId="0" applyNumberFormat="1" applyFill="1" applyBorder="1" applyAlignment="1">
      <alignment horizontal="center" vertical="center"/>
    </xf>
    <xf numFmtId="0" fontId="0" fillId="4" borderId="41" xfId="0" applyFill="1" applyBorder="1" applyAlignment="1">
      <alignment horizontal="center" vertical="center"/>
    </xf>
    <xf numFmtId="0" fontId="0" fillId="4" borderId="35" xfId="0" applyFill="1" applyBorder="1" applyAlignment="1">
      <alignment horizontal="left" vertical="center" wrapText="1"/>
    </xf>
    <xf numFmtId="0" fontId="21" fillId="0" borderId="0" xfId="0" applyFont="1" applyAlignment="1">
      <alignment horizontal="left" vertical="center" wrapText="1"/>
    </xf>
    <xf numFmtId="166" fontId="13" fillId="0" borderId="0" xfId="0" applyNumberFormat="1" applyFont="1" applyAlignment="1">
      <alignment horizontal="center" vertical="center"/>
    </xf>
    <xf numFmtId="0" fontId="19" fillId="0" borderId="0" xfId="0" applyFont="1"/>
    <xf numFmtId="0" fontId="19" fillId="0" borderId="0" xfId="0" applyFont="1" applyAlignment="1">
      <alignment horizontal="center" vertical="center"/>
    </xf>
    <xf numFmtId="0" fontId="23" fillId="0" borderId="4" xfId="0" applyFont="1" applyBorder="1" applyAlignment="1">
      <alignment horizontal="center" vertical="center" wrapText="1"/>
    </xf>
    <xf numFmtId="0" fontId="24" fillId="0" borderId="4" xfId="0" applyFont="1" applyBorder="1" applyAlignment="1">
      <alignment horizontal="center" vertical="center" wrapText="1"/>
    </xf>
    <xf numFmtId="44" fontId="19" fillId="0" borderId="4" xfId="2" applyFont="1" applyBorder="1" applyAlignment="1">
      <alignment horizontal="center" vertical="center"/>
    </xf>
    <xf numFmtId="0" fontId="3" fillId="0" borderId="4" xfId="0" applyFont="1" applyBorder="1" applyAlignment="1">
      <alignment vertical="center" wrapText="1"/>
    </xf>
    <xf numFmtId="0" fontId="0" fillId="0" borderId="4" xfId="0" applyBorder="1" applyAlignment="1">
      <alignment vertical="center" wrapText="1"/>
    </xf>
    <xf numFmtId="0" fontId="23" fillId="5" borderId="8"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9" xfId="0" applyFont="1" applyFill="1" applyBorder="1" applyAlignment="1">
      <alignment horizontal="center" vertical="center" wrapText="1"/>
    </xf>
    <xf numFmtId="44" fontId="23" fillId="5" borderId="9" xfId="2" applyFont="1" applyFill="1" applyBorder="1" applyAlignment="1">
      <alignment horizontal="center" vertical="center" wrapText="1"/>
    </xf>
    <xf numFmtId="44" fontId="23" fillId="5" borderId="12" xfId="2" applyFont="1" applyFill="1" applyBorder="1" applyAlignment="1">
      <alignment vertical="center" wrapText="1"/>
    </xf>
    <xf numFmtId="164" fontId="25" fillId="5" borderId="7" xfId="0" applyNumberFormat="1" applyFont="1" applyFill="1" applyBorder="1"/>
    <xf numFmtId="164" fontId="25" fillId="5" borderId="12" xfId="0" applyNumberFormat="1" applyFont="1" applyFill="1" applyBorder="1"/>
    <xf numFmtId="0" fontId="13" fillId="5" borderId="42" xfId="0" applyFont="1" applyFill="1" applyBorder="1" applyAlignment="1">
      <alignment horizontal="center" vertical="center"/>
    </xf>
    <xf numFmtId="0" fontId="13" fillId="5" borderId="35" xfId="0" applyFont="1" applyFill="1" applyBorder="1" applyAlignment="1">
      <alignment horizontal="center" vertical="center"/>
    </xf>
    <xf numFmtId="0" fontId="13" fillId="5" borderId="35" xfId="0" applyFont="1" applyFill="1" applyBorder="1" applyAlignment="1">
      <alignment horizontal="center" vertical="center" wrapText="1"/>
    </xf>
    <xf numFmtId="0" fontId="13" fillId="5" borderId="43" xfId="0" applyFont="1" applyFill="1" applyBorder="1" applyAlignment="1">
      <alignment horizontal="center" vertical="center"/>
    </xf>
    <xf numFmtId="0" fontId="14" fillId="5" borderId="45" xfId="0" applyFont="1" applyFill="1" applyBorder="1" applyAlignment="1">
      <alignment horizontal="center" vertical="center"/>
    </xf>
    <xf numFmtId="0" fontId="13" fillId="5" borderId="38" xfId="0" applyFont="1" applyFill="1" applyBorder="1" applyAlignment="1">
      <alignment horizontal="center" vertical="center"/>
    </xf>
    <xf numFmtId="0" fontId="13" fillId="5" borderId="39" xfId="0" applyFont="1" applyFill="1" applyBorder="1" applyAlignment="1">
      <alignment horizontal="center" vertical="center"/>
    </xf>
    <xf numFmtId="0" fontId="13" fillId="5" borderId="39" xfId="0" applyFont="1" applyFill="1" applyBorder="1" applyAlignment="1">
      <alignment horizontal="center" vertical="center" wrapText="1"/>
    </xf>
    <xf numFmtId="0" fontId="13" fillId="5" borderId="40" xfId="0" applyFont="1" applyFill="1" applyBorder="1" applyAlignment="1">
      <alignment horizontal="center" vertical="center"/>
    </xf>
    <xf numFmtId="0" fontId="13" fillId="5" borderId="32"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0" fillId="4" borderId="34" xfId="0" applyFill="1" applyBorder="1" applyAlignment="1">
      <alignment horizontal="justify" vertical="justify" wrapText="1"/>
    </xf>
    <xf numFmtId="44" fontId="19" fillId="4" borderId="4" xfId="2" applyFont="1" applyFill="1" applyBorder="1" applyAlignment="1">
      <alignment horizontal="center" vertical="center"/>
    </xf>
    <xf numFmtId="0" fontId="0" fillId="4" borderId="4" xfId="0" applyFill="1" applyBorder="1" applyAlignment="1">
      <alignment horizontal="justify" vertical="justify" wrapText="1"/>
    </xf>
    <xf numFmtId="0" fontId="0" fillId="0" borderId="4" xfId="0" applyBorder="1" applyAlignment="1">
      <alignment horizontal="justify" vertical="justify" wrapText="1"/>
    </xf>
    <xf numFmtId="0" fontId="0" fillId="0" borderId="34" xfId="0" applyBorder="1" applyAlignment="1">
      <alignment horizontal="justify" vertical="justify" wrapText="1"/>
    </xf>
    <xf numFmtId="0" fontId="13" fillId="5" borderId="32" xfId="0" applyFont="1" applyFill="1" applyBorder="1" applyAlignment="1">
      <alignment horizontal="center" vertical="center"/>
    </xf>
    <xf numFmtId="0" fontId="23" fillId="0" borderId="8" xfId="0" applyFont="1" applyBorder="1" applyAlignment="1">
      <alignment horizontal="center" vertical="center" wrapText="1"/>
    </xf>
    <xf numFmtId="44" fontId="19" fillId="0" borderId="9" xfId="2" applyFont="1" applyBorder="1" applyAlignment="1">
      <alignment horizontal="center" vertical="center"/>
    </xf>
    <xf numFmtId="164" fontId="25" fillId="5" borderId="7" xfId="0" applyNumberFormat="1" applyFont="1" applyFill="1" applyBorder="1" applyAlignment="1">
      <alignment horizontal="center" vertical="center"/>
    </xf>
    <xf numFmtId="164" fontId="25" fillId="5" borderId="12" xfId="0" applyNumberFormat="1" applyFont="1" applyFill="1" applyBorder="1" applyAlignment="1">
      <alignment horizontal="center" vertical="center"/>
    </xf>
    <xf numFmtId="0" fontId="0" fillId="0" borderId="26" xfId="0" applyBorder="1" applyAlignment="1">
      <alignment horizontal="center"/>
    </xf>
    <xf numFmtId="0" fontId="0" fillId="0" borderId="51" xfId="0" applyBorder="1" applyAlignment="1">
      <alignment horizontal="center"/>
    </xf>
    <xf numFmtId="0" fontId="3" fillId="2" borderId="45" xfId="0" applyFont="1" applyFill="1" applyBorder="1" applyAlignment="1">
      <alignment horizontal="center" vertical="center" wrapText="1"/>
    </xf>
    <xf numFmtId="0" fontId="0" fillId="0" borderId="4" xfId="0" applyBorder="1" applyAlignment="1">
      <alignment horizontal="center"/>
    </xf>
    <xf numFmtId="0" fontId="3" fillId="2" borderId="9" xfId="0" applyFont="1" applyFill="1" applyBorder="1" applyAlignment="1">
      <alignment horizontal="center" vertical="center" wrapText="1"/>
    </xf>
    <xf numFmtId="44" fontId="0" fillId="0" borderId="4" xfId="0" quotePrefix="1" applyNumberFormat="1" applyBorder="1"/>
    <xf numFmtId="0" fontId="2" fillId="5" borderId="8" xfId="0" applyFont="1" applyFill="1" applyBorder="1" applyAlignment="1">
      <alignment horizontal="center" vertical="center"/>
    </xf>
    <xf numFmtId="0" fontId="2" fillId="5" borderId="26" xfId="0" applyFont="1" applyFill="1" applyBorder="1" applyAlignment="1">
      <alignment horizontal="center" vertical="center" wrapText="1"/>
    </xf>
    <xf numFmtId="0" fontId="2" fillId="4" borderId="8" xfId="0" applyFont="1" applyFill="1" applyBorder="1" applyAlignment="1">
      <alignment horizontal="center" vertical="center"/>
    </xf>
    <xf numFmtId="165" fontId="0" fillId="4" borderId="9" xfId="0" applyNumberFormat="1" applyFill="1" applyBorder="1" applyAlignment="1">
      <alignment horizontal="center" vertical="center"/>
    </xf>
    <xf numFmtId="0" fontId="10" fillId="4" borderId="0" xfId="0" applyFont="1" applyFill="1" applyAlignment="1">
      <alignment vertical="center" wrapText="1"/>
    </xf>
    <xf numFmtId="0" fontId="8" fillId="4" borderId="0" xfId="0" applyFont="1" applyFill="1" applyAlignment="1">
      <alignment horizontal="left" vertical="center" wrapText="1"/>
    </xf>
    <xf numFmtId="165" fontId="0" fillId="4" borderId="43" xfId="0" applyNumberFormat="1" applyFill="1" applyBorder="1" applyAlignment="1">
      <alignment horizontal="center" vertical="center"/>
    </xf>
    <xf numFmtId="165" fontId="2" fillId="4" borderId="9" xfId="0" applyNumberFormat="1" applyFont="1" applyFill="1" applyBorder="1" applyAlignment="1">
      <alignment horizontal="center" vertical="center"/>
    </xf>
    <xf numFmtId="165" fontId="0" fillId="6" borderId="9" xfId="0" applyNumberFormat="1" applyFill="1" applyBorder="1" applyAlignment="1">
      <alignment horizontal="center" wrapText="1"/>
    </xf>
    <xf numFmtId="165" fontId="0" fillId="6" borderId="9" xfId="0" applyNumberFormat="1" applyFill="1" applyBorder="1" applyAlignment="1">
      <alignment horizontal="center"/>
    </xf>
    <xf numFmtId="165" fontId="2" fillId="6" borderId="9" xfId="0" applyNumberFormat="1" applyFont="1" applyFill="1" applyBorder="1" applyAlignment="1">
      <alignment horizontal="center"/>
    </xf>
    <xf numFmtId="165" fontId="2" fillId="6" borderId="12" xfId="0" applyNumberFormat="1" applyFont="1" applyFill="1" applyBorder="1" applyAlignment="1">
      <alignment horizontal="center"/>
    </xf>
    <xf numFmtId="165" fontId="2" fillId="4" borderId="9" xfId="0" applyNumberFormat="1" applyFont="1" applyFill="1" applyBorder="1" applyAlignment="1">
      <alignment horizontal="center" vertical="center" wrapText="1"/>
    </xf>
    <xf numFmtId="165" fontId="0" fillId="5" borderId="9" xfId="0" applyNumberFormat="1" applyFill="1" applyBorder="1" applyAlignment="1">
      <alignment horizontal="center" vertical="center" wrapText="1"/>
    </xf>
    <xf numFmtId="165" fontId="0" fillId="5" borderId="9" xfId="0" applyNumberFormat="1" applyFill="1" applyBorder="1" applyAlignment="1">
      <alignment horizontal="center" vertical="center"/>
    </xf>
    <xf numFmtId="165" fontId="2" fillId="5" borderId="12" xfId="0" applyNumberFormat="1" applyFont="1" applyFill="1" applyBorder="1" applyAlignment="1">
      <alignment horizontal="center" vertical="center"/>
    </xf>
    <xf numFmtId="0" fontId="0" fillId="0" borderId="52" xfId="0" applyBorder="1"/>
    <xf numFmtId="0" fontId="0" fillId="0" borderId="49" xfId="0" applyBorder="1"/>
    <xf numFmtId="0" fontId="0" fillId="4" borderId="8" xfId="0" applyFill="1" applyBorder="1" applyAlignment="1">
      <alignment horizontal="center" vertical="center"/>
    </xf>
    <xf numFmtId="0" fontId="0" fillId="0" borderId="0" xfId="0" applyAlignment="1">
      <alignment wrapText="1"/>
    </xf>
    <xf numFmtId="165" fontId="0" fillId="5" borderId="23" xfId="0" applyNumberFormat="1" applyFill="1" applyBorder="1" applyAlignment="1">
      <alignment horizontal="center" vertical="center"/>
    </xf>
    <xf numFmtId="0" fontId="12" fillId="4" borderId="0" xfId="0" applyFont="1" applyFill="1" applyAlignment="1">
      <alignment horizontal="left" vertical="center" wrapText="1"/>
    </xf>
    <xf numFmtId="0" fontId="2" fillId="6" borderId="8" xfId="0" applyFont="1" applyFill="1" applyBorder="1" applyAlignment="1">
      <alignment horizontal="right" vertical="center" indent="1"/>
    </xf>
    <xf numFmtId="0" fontId="0" fillId="6" borderId="8" xfId="0" applyFill="1" applyBorder="1" applyAlignment="1">
      <alignment horizontal="right" vertical="center" indent="1"/>
    </xf>
    <xf numFmtId="0" fontId="9" fillId="4" borderId="0" xfId="0" applyFont="1" applyFill="1" applyAlignment="1">
      <alignment vertical="center" wrapText="1"/>
    </xf>
    <xf numFmtId="165" fontId="0" fillId="5" borderId="9" xfId="0" applyNumberFormat="1" applyFill="1" applyBorder="1" applyAlignment="1">
      <alignment horizontal="center" wrapText="1"/>
    </xf>
    <xf numFmtId="165" fontId="0" fillId="5" borderId="9" xfId="0" applyNumberFormat="1" applyFill="1" applyBorder="1" applyAlignment="1">
      <alignment horizontal="center"/>
    </xf>
    <xf numFmtId="165" fontId="2" fillId="5" borderId="9" xfId="0" applyNumberFormat="1" applyFont="1" applyFill="1" applyBorder="1" applyAlignment="1">
      <alignment horizontal="center"/>
    </xf>
    <xf numFmtId="165" fontId="2" fillId="5" borderId="12" xfId="0" applyNumberFormat="1" applyFont="1" applyFill="1" applyBorder="1" applyAlignment="1">
      <alignment horizontal="center"/>
    </xf>
    <xf numFmtId="0" fontId="3" fillId="2" borderId="9" xfId="0" applyFont="1" applyFill="1" applyBorder="1" applyAlignment="1">
      <alignment vertical="center" wrapText="1"/>
    </xf>
    <xf numFmtId="0" fontId="3" fillId="2" borderId="60" xfId="0" applyFont="1" applyFill="1" applyBorder="1" applyAlignment="1">
      <alignment vertical="center" wrapText="1"/>
    </xf>
    <xf numFmtId="0" fontId="23" fillId="5" borderId="26" xfId="0" applyFont="1" applyFill="1" applyBorder="1" applyAlignment="1">
      <alignment horizontal="center" vertical="center" wrapText="1"/>
    </xf>
    <xf numFmtId="166" fontId="14" fillId="0" borderId="36" xfId="0" applyNumberFormat="1" applyFont="1" applyBorder="1" applyAlignment="1">
      <alignment horizontal="center" vertical="center"/>
    </xf>
    <xf numFmtId="166" fontId="14" fillId="0" borderId="61" xfId="0" applyNumberFormat="1" applyFont="1" applyBorder="1" applyAlignment="1">
      <alignment horizontal="center" vertical="center"/>
    </xf>
    <xf numFmtId="166" fontId="13" fillId="0" borderId="27" xfId="0" applyNumberFormat="1" applyFont="1" applyBorder="1" applyAlignment="1">
      <alignment horizontal="center" vertical="center"/>
    </xf>
    <xf numFmtId="2" fontId="14" fillId="0" borderId="36" xfId="1" applyNumberFormat="1" applyFont="1" applyBorder="1" applyAlignment="1">
      <alignment horizontal="center" vertical="center"/>
    </xf>
    <xf numFmtId="1" fontId="14" fillId="0" borderId="36" xfId="0" applyNumberFormat="1" applyFont="1" applyBorder="1" applyAlignment="1">
      <alignment horizontal="center" vertical="center"/>
    </xf>
    <xf numFmtId="9" fontId="14" fillId="0" borderId="36" xfId="1" applyFont="1" applyBorder="1" applyAlignment="1">
      <alignment horizontal="center" vertical="center"/>
    </xf>
    <xf numFmtId="0" fontId="23" fillId="4" borderId="8" xfId="0" applyFont="1" applyFill="1" applyBorder="1" applyAlignment="1">
      <alignment horizontal="center" vertical="center" wrapText="1"/>
    </xf>
    <xf numFmtId="0" fontId="0" fillId="0" borderId="54" xfId="0" applyBorder="1"/>
    <xf numFmtId="0" fontId="0" fillId="0" borderId="57" xfId="0" applyBorder="1"/>
    <xf numFmtId="44" fontId="20" fillId="3" borderId="4" xfId="0" applyNumberFormat="1" applyFont="1" applyFill="1" applyBorder="1"/>
    <xf numFmtId="44" fontId="14" fillId="3" borderId="12" xfId="2" applyFont="1" applyFill="1" applyBorder="1"/>
    <xf numFmtId="44" fontId="14" fillId="0" borderId="9" xfId="2" applyFont="1" applyBorder="1" applyAlignment="1">
      <alignment horizontal="center" vertical="center"/>
    </xf>
    <xf numFmtId="0" fontId="14" fillId="0" borderId="4" xfId="0" applyFont="1" applyBorder="1" applyAlignment="1">
      <alignment horizontal="center" vertical="center" wrapText="1"/>
    </xf>
    <xf numFmtId="0" fontId="14" fillId="0" borderId="14" xfId="0" applyFont="1" applyBorder="1" applyAlignment="1">
      <alignment horizontal="center" vertical="center"/>
    </xf>
    <xf numFmtId="0" fontId="14" fillId="0" borderId="8" xfId="0" applyFont="1" applyBorder="1" applyAlignment="1">
      <alignment horizontal="center" vertical="center"/>
    </xf>
    <xf numFmtId="0" fontId="13" fillId="3" borderId="9"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8" xfId="0" applyFont="1" applyFill="1" applyBorder="1" applyAlignment="1">
      <alignment horizontal="center" vertical="center"/>
    </xf>
    <xf numFmtId="0" fontId="2" fillId="0" borderId="66" xfId="0" applyFont="1" applyBorder="1" applyAlignment="1">
      <alignment horizontal="center" vertical="center"/>
    </xf>
    <xf numFmtId="0" fontId="2" fillId="0" borderId="67" xfId="0" applyFont="1" applyBorder="1" applyAlignment="1">
      <alignment horizontal="center" vertical="center" wrapText="1"/>
    </xf>
    <xf numFmtId="44" fontId="0" fillId="0" borderId="67" xfId="0" applyNumberFormat="1" applyBorder="1"/>
    <xf numFmtId="44" fontId="20" fillId="3" borderId="67" xfId="0" applyNumberFormat="1" applyFont="1" applyFill="1" applyBorder="1"/>
    <xf numFmtId="44" fontId="20" fillId="8" borderId="70" xfId="0" applyNumberFormat="1" applyFont="1" applyFill="1" applyBorder="1"/>
    <xf numFmtId="167" fontId="0" fillId="0" borderId="0" xfId="0" applyNumberFormat="1"/>
    <xf numFmtId="0" fontId="2" fillId="0" borderId="62" xfId="0" applyFont="1" applyBorder="1" applyAlignment="1">
      <alignment horizontal="center" wrapText="1"/>
    </xf>
    <xf numFmtId="0" fontId="2" fillId="0" borderId="63" xfId="0" applyFont="1" applyBorder="1" applyAlignment="1">
      <alignment horizontal="center" wrapText="1"/>
    </xf>
    <xf numFmtId="0" fontId="2" fillId="0" borderId="64" xfId="0" applyFont="1" applyBorder="1" applyAlignment="1">
      <alignment horizontal="center"/>
    </xf>
    <xf numFmtId="0" fontId="2" fillId="0" borderId="65" xfId="0" applyFont="1" applyBorder="1" applyAlignment="1">
      <alignment horizontal="center"/>
    </xf>
    <xf numFmtId="0" fontId="2" fillId="0" borderId="66" xfId="0" applyFont="1" applyBorder="1" applyAlignment="1">
      <alignment horizontal="center"/>
    </xf>
    <xf numFmtId="0" fontId="2" fillId="0" borderId="14" xfId="0" applyFont="1" applyBorder="1" applyAlignment="1">
      <alignment horizontal="center"/>
    </xf>
    <xf numFmtId="0" fontId="2" fillId="0" borderId="4" xfId="0" applyFont="1" applyBorder="1" applyAlignment="1">
      <alignment horizontal="center"/>
    </xf>
    <xf numFmtId="0" fontId="2" fillId="0" borderId="67" xfId="0" applyFont="1" applyBorder="1" applyAlignment="1">
      <alignment horizontal="center"/>
    </xf>
    <xf numFmtId="0" fontId="2" fillId="5" borderId="66" xfId="0" applyFont="1" applyFill="1" applyBorder="1" applyAlignment="1">
      <alignment horizontal="center" vertical="center"/>
    </xf>
    <xf numFmtId="0" fontId="2" fillId="5" borderId="14"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67" xfId="0" applyFont="1" applyFill="1" applyBorder="1" applyAlignment="1">
      <alignment horizontal="center" vertical="center"/>
    </xf>
    <xf numFmtId="0" fontId="20" fillId="3" borderId="4" xfId="0" applyFont="1" applyFill="1" applyBorder="1" applyAlignment="1">
      <alignment horizontal="right"/>
    </xf>
    <xf numFmtId="0" fontId="26" fillId="3" borderId="4" xfId="0" applyFont="1" applyFill="1" applyBorder="1" applyAlignment="1">
      <alignment horizontal="right"/>
    </xf>
    <xf numFmtId="0" fontId="2" fillId="0" borderId="4"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6" xfId="0" applyFont="1" applyBorder="1" applyAlignment="1">
      <alignment horizontal="center" vertical="center"/>
    </xf>
    <xf numFmtId="0" fontId="2" fillId="0" borderId="68" xfId="0" applyFont="1" applyBorder="1" applyAlignment="1">
      <alignment horizontal="center" vertical="center"/>
    </xf>
    <xf numFmtId="0" fontId="0" fillId="0" borderId="4" xfId="0" applyBorder="1" applyAlignment="1">
      <alignment horizontal="center" vertical="center" wrapText="1"/>
    </xf>
    <xf numFmtId="0" fontId="0" fillId="0" borderId="69" xfId="0" applyBorder="1" applyAlignment="1">
      <alignment horizontal="center" vertical="center" wrapText="1"/>
    </xf>
    <xf numFmtId="0" fontId="20" fillId="8" borderId="69" xfId="0" applyFont="1" applyFill="1" applyBorder="1" applyAlignment="1">
      <alignment horizontal="right"/>
    </xf>
    <xf numFmtId="0" fontId="0" fillId="0" borderId="19" xfId="0" applyBorder="1" applyAlignment="1">
      <alignment horizontal="center"/>
    </xf>
    <xf numFmtId="0" fontId="0" fillId="0" borderId="17" xfId="0" applyBorder="1" applyAlignment="1">
      <alignment horizontal="center"/>
    </xf>
    <xf numFmtId="0" fontId="0" fillId="0" borderId="14" xfId="0" applyBorder="1" applyAlignment="1">
      <alignment horizontal="center"/>
    </xf>
    <xf numFmtId="0" fontId="13" fillId="3" borderId="0" xfId="0" applyFont="1" applyFill="1" applyAlignment="1">
      <alignment horizontal="center" vertical="center"/>
    </xf>
    <xf numFmtId="0" fontId="14" fillId="4" borderId="5" xfId="0" applyFont="1" applyFill="1" applyBorder="1" applyAlignment="1">
      <alignment horizontal="center"/>
    </xf>
    <xf numFmtId="0" fontId="14" fillId="4" borderId="6" xfId="0" applyFont="1" applyFill="1" applyBorder="1" applyAlignment="1">
      <alignment horizontal="center"/>
    </xf>
    <xf numFmtId="0" fontId="13" fillId="4" borderId="1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4" fillId="4" borderId="0" xfId="0" applyFont="1" applyFill="1" applyAlignment="1">
      <alignment horizontal="left" vertical="top" wrapText="1"/>
    </xf>
    <xf numFmtId="0" fontId="13" fillId="4" borderId="8"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7" borderId="25" xfId="0" applyFont="1" applyFill="1" applyBorder="1" applyAlignment="1">
      <alignment horizontal="center" vertical="center" wrapText="1"/>
    </xf>
    <xf numFmtId="0" fontId="13" fillId="7" borderId="18" xfId="0" applyFont="1" applyFill="1" applyBorder="1" applyAlignment="1">
      <alignment horizontal="center" vertical="center" wrapText="1"/>
    </xf>
    <xf numFmtId="0" fontId="13" fillId="7" borderId="15"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6" xfId="0" applyFont="1" applyFill="1" applyBorder="1" applyAlignment="1">
      <alignment horizontal="center" vertical="center"/>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3" fillId="2" borderId="6"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9" xfId="0" applyFont="1" applyFill="1" applyBorder="1" applyAlignment="1">
      <alignment horizontal="left" vertical="center" wrapText="1" indent="1"/>
    </xf>
    <xf numFmtId="0" fontId="3" fillId="0" borderId="11" xfId="0" applyFont="1" applyBorder="1" applyAlignment="1">
      <alignment horizontal="left" vertical="center" wrapText="1" indent="1"/>
    </xf>
    <xf numFmtId="0" fontId="3" fillId="0" borderId="12" xfId="0" applyFont="1" applyBorder="1" applyAlignment="1">
      <alignment horizontal="left" vertical="center" wrapText="1" indent="1"/>
    </xf>
    <xf numFmtId="0" fontId="3" fillId="0" borderId="0" xfId="0" applyFont="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0" fillId="0" borderId="28" xfId="0" applyBorder="1" applyAlignment="1">
      <alignment horizontal="left" indent="1"/>
    </xf>
    <xf numFmtId="0" fontId="0" fillId="0" borderId="24" xfId="0" applyBorder="1" applyAlignment="1">
      <alignment horizontal="left" indent="1"/>
    </xf>
    <xf numFmtId="0" fontId="0" fillId="0" borderId="19" xfId="0" applyBorder="1" applyAlignment="1">
      <alignment horizontal="left" indent="1"/>
    </xf>
    <xf numFmtId="0" fontId="0" fillId="0" borderId="14" xfId="0" applyBorder="1" applyAlignment="1">
      <alignment horizontal="left" indent="1"/>
    </xf>
    <xf numFmtId="0" fontId="0" fillId="0" borderId="20" xfId="0" applyBorder="1" applyAlignment="1">
      <alignment horizontal="left" indent="1"/>
    </xf>
    <xf numFmtId="0" fontId="0" fillId="0" borderId="15" xfId="0" applyBorder="1" applyAlignment="1">
      <alignment horizontal="left" indent="1"/>
    </xf>
    <xf numFmtId="0" fontId="14" fillId="4" borderId="0" xfId="0" applyFont="1" applyFill="1" applyAlignment="1">
      <alignment horizontal="left"/>
    </xf>
    <xf numFmtId="0" fontId="13" fillId="4" borderId="0" xfId="0" applyFont="1" applyFill="1" applyAlignment="1">
      <alignment horizontal="left" vertical="center" wrapText="1"/>
    </xf>
    <xf numFmtId="0" fontId="15" fillId="4" borderId="0" xfId="0" applyFont="1" applyFill="1" applyAlignment="1">
      <alignment horizontal="left" vertical="center" wrapText="1"/>
    </xf>
    <xf numFmtId="0" fontId="13" fillId="3" borderId="0" xfId="0" applyFont="1" applyFill="1" applyAlignment="1">
      <alignment horizontal="center" vertical="center" wrapText="1"/>
    </xf>
    <xf numFmtId="0" fontId="14" fillId="4" borderId="48" xfId="0" applyFont="1" applyFill="1" applyBorder="1" applyAlignment="1">
      <alignment horizontal="center"/>
    </xf>
    <xf numFmtId="0" fontId="14" fillId="4" borderId="16" xfId="0" applyFont="1" applyFill="1" applyBorder="1" applyAlignment="1">
      <alignment horizontal="center"/>
    </xf>
    <xf numFmtId="0" fontId="14" fillId="4" borderId="13" xfId="0" applyFont="1" applyFill="1" applyBorder="1" applyAlignment="1">
      <alignment horizontal="center"/>
    </xf>
    <xf numFmtId="164" fontId="14" fillId="4" borderId="9" xfId="0" applyNumberFormat="1" applyFont="1" applyFill="1" applyBorder="1" applyAlignment="1">
      <alignment horizontal="center" vertical="center" wrapText="1"/>
    </xf>
    <xf numFmtId="164" fontId="14" fillId="4" borderId="12" xfId="0" applyNumberFormat="1"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13" fillId="5" borderId="49" xfId="0" applyFont="1" applyFill="1" applyBorder="1" applyAlignment="1">
      <alignment horizontal="center" vertical="center" wrapText="1"/>
    </xf>
    <xf numFmtId="0" fontId="13" fillId="5" borderId="0" xfId="0" applyFont="1" applyFill="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5" borderId="29" xfId="0" applyFont="1" applyFill="1" applyBorder="1" applyAlignment="1">
      <alignment horizontal="center" vertical="center"/>
    </xf>
    <xf numFmtId="0" fontId="13" fillId="5" borderId="36" xfId="0" applyFont="1" applyFill="1" applyBorder="1" applyAlignment="1">
      <alignment horizontal="center" vertical="center"/>
    </xf>
    <xf numFmtId="0" fontId="13" fillId="5" borderId="27" xfId="0" applyFont="1" applyFill="1" applyBorder="1" applyAlignment="1">
      <alignment horizontal="center" vertical="center"/>
    </xf>
    <xf numFmtId="0" fontId="14" fillId="0" borderId="0" xfId="0" applyFont="1" applyAlignment="1">
      <alignment horizontal="left" vertical="center" wrapText="1"/>
    </xf>
    <xf numFmtId="0" fontId="23" fillId="5" borderId="4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25"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5" xfId="0" applyFont="1" applyFill="1" applyBorder="1" applyAlignment="1">
      <alignment horizontal="center" vertical="center" wrapText="1"/>
    </xf>
    <xf numFmtId="0" fontId="25" fillId="5" borderId="48" xfId="0" applyFont="1" applyFill="1" applyBorder="1" applyAlignment="1">
      <alignment horizontal="center"/>
    </xf>
    <xf numFmtId="0" fontId="25" fillId="5" borderId="16" xfId="0" applyFont="1" applyFill="1" applyBorder="1" applyAlignment="1">
      <alignment horizontal="center"/>
    </xf>
    <xf numFmtId="0" fontId="25" fillId="5" borderId="13" xfId="0" applyFont="1" applyFill="1" applyBorder="1" applyAlignment="1">
      <alignment horizontal="center"/>
    </xf>
    <xf numFmtId="0" fontId="25" fillId="5" borderId="25" xfId="0" applyFont="1" applyFill="1" applyBorder="1" applyAlignment="1">
      <alignment horizontal="center"/>
    </xf>
    <xf numFmtId="0" fontId="25" fillId="5" borderId="18" xfId="0" applyFont="1" applyFill="1" applyBorder="1" applyAlignment="1">
      <alignment horizontal="center"/>
    </xf>
    <xf numFmtId="0" fontId="25" fillId="5" borderId="15" xfId="0" applyFont="1" applyFill="1" applyBorder="1" applyAlignment="1">
      <alignment horizontal="center"/>
    </xf>
    <xf numFmtId="0" fontId="23" fillId="5" borderId="48" xfId="0" applyFont="1" applyFill="1" applyBorder="1" applyAlignment="1">
      <alignment horizontal="center" vertical="center" wrapText="1"/>
    </xf>
    <xf numFmtId="0" fontId="23" fillId="5" borderId="16" xfId="0" applyFont="1" applyFill="1" applyBorder="1" applyAlignment="1">
      <alignment horizontal="center" vertical="center" wrapText="1"/>
    </xf>
    <xf numFmtId="0" fontId="23" fillId="5" borderId="50" xfId="0" applyFont="1" applyFill="1" applyBorder="1" applyAlignment="1">
      <alignment horizontal="center" vertical="center" wrapText="1"/>
    </xf>
    <xf numFmtId="0" fontId="23" fillId="5" borderId="58" xfId="0" applyFont="1" applyFill="1" applyBorder="1" applyAlignment="1">
      <alignment horizontal="center" vertical="center" wrapText="1"/>
    </xf>
    <xf numFmtId="0" fontId="23" fillId="5" borderId="59" xfId="0" applyFont="1" applyFill="1" applyBorder="1" applyAlignment="1">
      <alignment horizontal="center" vertical="center" wrapText="1"/>
    </xf>
    <xf numFmtId="0" fontId="0" fillId="0" borderId="17" xfId="0" applyBorder="1" applyAlignment="1">
      <alignment horizontal="left" indent="1"/>
    </xf>
    <xf numFmtId="0" fontId="23" fillId="5" borderId="5" xfId="0" applyFont="1" applyFill="1" applyBorder="1" applyAlignment="1">
      <alignment horizontal="center" vertical="center" wrapText="1"/>
    </xf>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3" fillId="5" borderId="10" xfId="0" applyFont="1" applyFill="1" applyBorder="1" applyAlignment="1">
      <alignment horizontal="center" vertical="center" wrapText="1"/>
    </xf>
    <xf numFmtId="0" fontId="23" fillId="5" borderId="11" xfId="0" applyFont="1" applyFill="1" applyBorder="1" applyAlignment="1">
      <alignment horizontal="center" vertical="center" wrapText="1"/>
    </xf>
    <xf numFmtId="164" fontId="25" fillId="5" borderId="5" xfId="0" applyNumberFormat="1" applyFont="1" applyFill="1" applyBorder="1" applyAlignment="1">
      <alignment horizontal="left"/>
    </xf>
    <xf numFmtId="164" fontId="25" fillId="5" borderId="6" xfId="0" applyNumberFormat="1" applyFont="1" applyFill="1" applyBorder="1" applyAlignment="1">
      <alignment horizontal="left"/>
    </xf>
    <xf numFmtId="0" fontId="25" fillId="5" borderId="10" xfId="0" applyFont="1" applyFill="1" applyBorder="1" applyAlignment="1">
      <alignment horizontal="left"/>
    </xf>
    <xf numFmtId="0" fontId="25" fillId="5" borderId="11" xfId="0" applyFont="1" applyFill="1" applyBorder="1" applyAlignment="1">
      <alignment horizontal="left"/>
    </xf>
    <xf numFmtId="0" fontId="15" fillId="3" borderId="5"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3" fillId="3" borderId="25" xfId="0" applyFont="1" applyFill="1" applyBorder="1" applyAlignment="1">
      <alignment horizontal="center" vertical="center"/>
    </xf>
    <xf numFmtId="0" fontId="13" fillId="3" borderId="18" xfId="0" applyFont="1" applyFill="1" applyBorder="1" applyAlignment="1">
      <alignment horizontal="center" vertical="center"/>
    </xf>
    <xf numFmtId="0" fontId="13" fillId="3" borderId="15" xfId="0" applyFont="1" applyFill="1" applyBorder="1" applyAlignment="1">
      <alignment horizontal="center" vertical="center"/>
    </xf>
    <xf numFmtId="0" fontId="0" fillId="0" borderId="47"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0" fillId="0" borderId="49" xfId="0" applyFont="1" applyBorder="1" applyAlignment="1">
      <alignment horizontal="center"/>
    </xf>
    <xf numFmtId="0" fontId="20" fillId="0" borderId="0" xfId="0" applyFont="1" applyAlignment="1">
      <alignment horizontal="center"/>
    </xf>
    <xf numFmtId="0" fontId="20" fillId="0" borderId="52" xfId="0" applyFont="1" applyBorder="1" applyAlignment="1">
      <alignment horizontal="center"/>
    </xf>
    <xf numFmtId="0" fontId="0" fillId="0" borderId="49" xfId="0" applyBorder="1" applyAlignment="1">
      <alignment horizontal="center"/>
    </xf>
    <xf numFmtId="0" fontId="0" fillId="0" borderId="0" xfId="0" applyAlignment="1">
      <alignment horizontal="center"/>
    </xf>
    <xf numFmtId="0" fontId="0" fillId="0" borderId="52" xfId="0" applyBorder="1" applyAlignment="1">
      <alignment horizontal="center"/>
    </xf>
    <xf numFmtId="0" fontId="2" fillId="5" borderId="25" xfId="0" applyFont="1" applyFill="1" applyBorder="1" applyAlignment="1">
      <alignment horizontal="right" vertical="center" indent="1"/>
    </xf>
    <xf numFmtId="0" fontId="2" fillId="5" borderId="18" xfId="0" applyFont="1" applyFill="1" applyBorder="1" applyAlignment="1">
      <alignment horizontal="right" vertical="center" indent="1"/>
    </xf>
    <xf numFmtId="0" fontId="2" fillId="5" borderId="15" xfId="0" applyFont="1" applyFill="1" applyBorder="1" applyAlignment="1">
      <alignment horizontal="right" vertical="center" indent="1"/>
    </xf>
    <xf numFmtId="0" fontId="2" fillId="5" borderId="8" xfId="0" applyFont="1" applyFill="1" applyBorder="1" applyAlignment="1">
      <alignment horizontal="right" vertical="center" indent="1"/>
    </xf>
    <xf numFmtId="0" fontId="2" fillId="5" borderId="4" xfId="0" applyFont="1" applyFill="1" applyBorder="1" applyAlignment="1">
      <alignment horizontal="right" vertical="center" indent="1"/>
    </xf>
    <xf numFmtId="0" fontId="0" fillId="5" borderId="8" xfId="0" applyFill="1" applyBorder="1" applyAlignment="1">
      <alignment horizontal="right" vertical="center" indent="1"/>
    </xf>
    <xf numFmtId="0" fontId="0" fillId="5" borderId="4" xfId="0" applyFill="1" applyBorder="1" applyAlignment="1">
      <alignment horizontal="right" vertical="center" indent="1"/>
    </xf>
    <xf numFmtId="0" fontId="2" fillId="4" borderId="46" xfId="0" applyFont="1" applyFill="1" applyBorder="1" applyAlignment="1">
      <alignment horizontal="right" vertical="center" wrapText="1" indent="1"/>
    </xf>
    <xf numFmtId="0" fontId="2" fillId="4" borderId="17" xfId="0" applyFont="1" applyFill="1" applyBorder="1" applyAlignment="1">
      <alignment horizontal="right" vertical="center" wrapText="1" indent="1"/>
    </xf>
    <xf numFmtId="0" fontId="2" fillId="0" borderId="49" xfId="0" applyFont="1" applyBorder="1" applyAlignment="1">
      <alignment horizontal="left" vertical="center" indent="1"/>
    </xf>
    <xf numFmtId="0" fontId="0" fillId="0" borderId="0" xfId="0" applyAlignment="1">
      <alignment horizontal="left" vertical="center" indent="1"/>
    </xf>
    <xf numFmtId="0" fontId="0" fillId="0" borderId="52" xfId="0" applyBorder="1" applyAlignment="1">
      <alignment horizontal="left" vertical="center" indent="1"/>
    </xf>
    <xf numFmtId="0" fontId="2" fillId="0" borderId="55" xfId="0" applyFont="1" applyBorder="1" applyAlignment="1">
      <alignment horizontal="left" vertical="center" wrapText="1" indent="1"/>
    </xf>
    <xf numFmtId="0" fontId="0" fillId="0" borderId="56" xfId="0" applyBorder="1" applyAlignment="1">
      <alignment horizontal="left" vertical="center" wrapText="1" indent="1"/>
    </xf>
    <xf numFmtId="0" fontId="0" fillId="0" borderId="57" xfId="0" applyBorder="1" applyAlignment="1">
      <alignment horizontal="left" vertical="center" wrapText="1" indent="1"/>
    </xf>
    <xf numFmtId="0" fontId="0" fillId="0" borderId="30" xfId="0" applyBorder="1" applyAlignment="1">
      <alignment horizontal="center"/>
    </xf>
    <xf numFmtId="0" fontId="0" fillId="0" borderId="37" xfId="0" applyBorder="1" applyAlignment="1">
      <alignment horizontal="center"/>
    </xf>
    <xf numFmtId="0" fontId="2" fillId="5" borderId="1" xfId="0" applyFont="1" applyFill="1" applyBorder="1" applyAlignment="1">
      <alignment horizontal="center"/>
    </xf>
    <xf numFmtId="0" fontId="2" fillId="5" borderId="2" xfId="0" applyFont="1" applyFill="1" applyBorder="1" applyAlignment="1">
      <alignment horizontal="center"/>
    </xf>
    <xf numFmtId="0" fontId="2" fillId="5" borderId="3" xfId="0" applyFont="1" applyFill="1" applyBorder="1" applyAlignment="1">
      <alignment horizontal="center"/>
    </xf>
    <xf numFmtId="0" fontId="2" fillId="6" borderId="8" xfId="0" applyFont="1" applyFill="1" applyBorder="1" applyAlignment="1">
      <alignment horizontal="right" vertical="center" indent="1"/>
    </xf>
    <xf numFmtId="0" fontId="2" fillId="6" borderId="4" xfId="0" applyFont="1" applyFill="1" applyBorder="1" applyAlignment="1">
      <alignment horizontal="right" vertical="center" indent="1"/>
    </xf>
    <xf numFmtId="0" fontId="2" fillId="6" borderId="10" xfId="0" applyFont="1" applyFill="1" applyBorder="1" applyAlignment="1">
      <alignment horizontal="right" vertical="center" indent="1"/>
    </xf>
    <xf numFmtId="0" fontId="2" fillId="6" borderId="11" xfId="0" applyFont="1" applyFill="1" applyBorder="1" applyAlignment="1">
      <alignment horizontal="right" vertical="center" indent="1"/>
    </xf>
    <xf numFmtId="0" fontId="2" fillId="6" borderId="19" xfId="0" applyFont="1" applyFill="1" applyBorder="1" applyAlignment="1">
      <alignment horizontal="right" vertical="center" indent="1"/>
    </xf>
    <xf numFmtId="0" fontId="2" fillId="6" borderId="17" xfId="0" applyFont="1" applyFill="1" applyBorder="1" applyAlignment="1">
      <alignment horizontal="right" vertical="center" indent="1"/>
    </xf>
    <xf numFmtId="0" fontId="0" fillId="6" borderId="19" xfId="0" applyFill="1" applyBorder="1" applyAlignment="1">
      <alignment horizontal="right" vertical="center" indent="1"/>
    </xf>
    <xf numFmtId="0" fontId="0" fillId="6" borderId="17" xfId="0" applyFill="1" applyBorder="1" applyAlignment="1">
      <alignment horizontal="right" vertical="center" indent="1"/>
    </xf>
    <xf numFmtId="0" fontId="2" fillId="6" borderId="46" xfId="0" applyFont="1" applyFill="1" applyBorder="1" applyAlignment="1">
      <alignment horizontal="right" vertical="center"/>
    </xf>
    <xf numFmtId="0" fontId="2" fillId="6" borderId="17" xfId="0" applyFont="1" applyFill="1" applyBorder="1" applyAlignment="1">
      <alignment horizontal="right" vertical="center"/>
    </xf>
    <xf numFmtId="0" fontId="2" fillId="6" borderId="14" xfId="0" applyFont="1" applyFill="1" applyBorder="1" applyAlignment="1">
      <alignment horizontal="right" vertical="center"/>
    </xf>
    <xf numFmtId="0" fontId="0" fillId="6" borderId="46" xfId="0" applyFill="1" applyBorder="1" applyAlignment="1">
      <alignment horizontal="right" vertical="center"/>
    </xf>
    <xf numFmtId="0" fontId="0" fillId="6" borderId="17" xfId="0" applyFill="1" applyBorder="1" applyAlignment="1">
      <alignment horizontal="right" vertical="center"/>
    </xf>
    <xf numFmtId="0" fontId="0" fillId="6" borderId="14" xfId="0" applyFill="1" applyBorder="1" applyAlignment="1">
      <alignment horizontal="right" vertical="center"/>
    </xf>
    <xf numFmtId="0" fontId="0" fillId="0" borderId="33" xfId="0" applyBorder="1" applyAlignment="1">
      <alignment horizontal="center"/>
    </xf>
    <xf numFmtId="0" fontId="2" fillId="5" borderId="8" xfId="0" applyFont="1" applyFill="1" applyBorder="1" applyAlignment="1">
      <alignment horizontal="right" indent="1"/>
    </xf>
    <xf numFmtId="0" fontId="2" fillId="5" borderId="4" xfId="0" applyFont="1" applyFill="1" applyBorder="1" applyAlignment="1">
      <alignment horizontal="right" indent="1"/>
    </xf>
    <xf numFmtId="0" fontId="2" fillId="5" borderId="10" xfId="0" applyFont="1" applyFill="1" applyBorder="1" applyAlignment="1">
      <alignment horizontal="right" indent="1"/>
    </xf>
    <xf numFmtId="0" fontId="2" fillId="5" borderId="11" xfId="0" applyFont="1" applyFill="1" applyBorder="1" applyAlignment="1">
      <alignment horizontal="right" indent="1"/>
    </xf>
    <xf numFmtId="0" fontId="2" fillId="4" borderId="8" xfId="0" applyFont="1" applyFill="1" applyBorder="1" applyAlignment="1">
      <alignment horizontal="right" vertical="center" wrapText="1" indent="1"/>
    </xf>
    <xf numFmtId="0" fontId="2" fillId="4" borderId="4" xfId="0" applyFont="1" applyFill="1" applyBorder="1" applyAlignment="1">
      <alignment horizontal="right" vertical="center" wrapText="1" indent="1"/>
    </xf>
    <xf numFmtId="0" fontId="0" fillId="0" borderId="47" xfId="0"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0" fontId="2" fillId="0" borderId="56" xfId="0" applyFont="1" applyBorder="1" applyAlignment="1">
      <alignment horizontal="left" vertical="center" wrapText="1" indent="1"/>
    </xf>
    <xf numFmtId="0" fontId="2" fillId="0" borderId="57" xfId="0" applyFont="1" applyBorder="1" applyAlignment="1">
      <alignment horizontal="left" vertical="center" wrapText="1" indent="1"/>
    </xf>
    <xf numFmtId="0" fontId="2" fillId="0" borderId="0" xfId="0" applyFont="1" applyAlignment="1">
      <alignment horizontal="left" vertical="center" indent="1"/>
    </xf>
    <xf numFmtId="0" fontId="2" fillId="0" borderId="52" xfId="0" applyFont="1" applyBorder="1" applyAlignment="1">
      <alignment horizontal="left" vertical="center" indent="1"/>
    </xf>
    <xf numFmtId="0" fontId="0" fillId="5" borderId="17" xfId="0" applyFill="1" applyBorder="1" applyAlignment="1">
      <alignment horizontal="right" vertical="center" indent="1"/>
    </xf>
    <xf numFmtId="0" fontId="0" fillId="5" borderId="14" xfId="0" applyFill="1" applyBorder="1" applyAlignment="1">
      <alignment horizontal="right" vertical="center" indent="1"/>
    </xf>
    <xf numFmtId="0" fontId="2" fillId="5" borderId="17" xfId="0" applyFont="1" applyFill="1" applyBorder="1" applyAlignment="1">
      <alignment horizontal="right" vertical="center" indent="1"/>
    </xf>
    <xf numFmtId="0" fontId="2" fillId="5" borderId="14" xfId="0" applyFont="1" applyFill="1" applyBorder="1" applyAlignment="1">
      <alignment horizontal="right" vertical="center" indent="1"/>
    </xf>
    <xf numFmtId="0" fontId="0" fillId="0" borderId="55" xfId="0" applyBorder="1" applyAlignment="1">
      <alignment horizontal="center"/>
    </xf>
    <xf numFmtId="0" fontId="0" fillId="0" borderId="56" xfId="0" applyBorder="1" applyAlignment="1">
      <alignment horizontal="center"/>
    </xf>
    <xf numFmtId="0" fontId="2" fillId="5" borderId="17" xfId="0" applyFont="1" applyFill="1" applyBorder="1" applyAlignment="1">
      <alignment horizontal="right" vertical="center"/>
    </xf>
    <xf numFmtId="0" fontId="2" fillId="5" borderId="14" xfId="0" applyFont="1" applyFill="1" applyBorder="1" applyAlignment="1">
      <alignment horizontal="right" vertical="center"/>
    </xf>
    <xf numFmtId="0" fontId="2" fillId="0" borderId="49" xfId="0" applyFont="1" applyBorder="1" applyAlignment="1">
      <alignment horizontal="center"/>
    </xf>
    <xf numFmtId="0" fontId="2" fillId="0" borderId="0" xfId="0" applyFont="1" applyAlignment="1">
      <alignment horizontal="center"/>
    </xf>
    <xf numFmtId="0" fontId="2" fillId="0" borderId="52" xfId="0" applyFont="1" applyBorder="1" applyAlignment="1">
      <alignment horizontal="center"/>
    </xf>
  </cellXfs>
  <cellStyles count="4">
    <cellStyle name="Moeda" xfId="2" builtinId="4"/>
    <cellStyle name="Moeda 2" xfId="3" xr:uid="{00000000-0005-0000-0000-000001000000}"/>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2573481</xdr:colOff>
      <xdr:row>0</xdr:row>
      <xdr:rowOff>53687</xdr:rowOff>
    </xdr:from>
    <xdr:to>
      <xdr:col>6</xdr:col>
      <xdr:colOff>236152</xdr:colOff>
      <xdr:row>0</xdr:row>
      <xdr:rowOff>666750</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119254" y="53687"/>
          <a:ext cx="598103" cy="6130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416718</xdr:colOff>
      <xdr:row>1</xdr:row>
      <xdr:rowOff>9524</xdr:rowOff>
    </xdr:from>
    <xdr:to>
      <xdr:col>5</xdr:col>
      <xdr:colOff>1166812</xdr:colOff>
      <xdr:row>2</xdr:row>
      <xdr:rowOff>0</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17718" y="211930"/>
          <a:ext cx="750094" cy="7524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2952750</xdr:colOff>
      <xdr:row>0</xdr:row>
      <xdr:rowOff>66675</xdr:rowOff>
    </xdr:from>
    <xdr:to>
      <xdr:col>2</xdr:col>
      <xdr:colOff>3629025</xdr:colOff>
      <xdr:row>0</xdr:row>
      <xdr:rowOff>885825</xdr:rowOff>
    </xdr:to>
    <xdr:pic>
      <xdr:nvPicPr>
        <xdr:cNvPr id="3" name="Imagem 2">
          <a:extLst>
            <a:ext uri="{FF2B5EF4-FFF2-40B4-BE49-F238E27FC236}">
              <a16:creationId xmlns:a16="http://schemas.microsoft.com/office/drawing/2014/main" id="{40BC580A-8334-4929-9CE5-848632BFD97B}"/>
            </a:ext>
          </a:extLst>
        </xdr:cNvPr>
        <xdr:cNvPicPr>
          <a:picLocks noChangeAspect="1"/>
        </xdr:cNvPicPr>
      </xdr:nvPicPr>
      <xdr:blipFill>
        <a:blip xmlns:r="http://schemas.openxmlformats.org/officeDocument/2006/relationships" r:embed="rId1"/>
        <a:stretch>
          <a:fillRect/>
        </a:stretch>
      </xdr:blipFill>
      <xdr:spPr>
        <a:xfrm>
          <a:off x="4400550" y="66675"/>
          <a:ext cx="676275" cy="8191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3590925</xdr:colOff>
      <xdr:row>0</xdr:row>
      <xdr:rowOff>47625</xdr:rowOff>
    </xdr:from>
    <xdr:to>
      <xdr:col>2</xdr:col>
      <xdr:colOff>4238625</xdr:colOff>
      <xdr:row>0</xdr:row>
      <xdr:rowOff>770851</xdr:rowOff>
    </xdr:to>
    <xdr:pic>
      <xdr:nvPicPr>
        <xdr:cNvPr id="5" name="Imagem 4">
          <a:extLst>
            <a:ext uri="{FF2B5EF4-FFF2-40B4-BE49-F238E27FC236}">
              <a16:creationId xmlns:a16="http://schemas.microsoft.com/office/drawing/2014/main" id="{2F231079-7F9C-4D41-A7E1-DD77C27CCE72}"/>
            </a:ext>
          </a:extLst>
        </xdr:cNvPr>
        <xdr:cNvPicPr>
          <a:picLocks noChangeAspect="1"/>
        </xdr:cNvPicPr>
      </xdr:nvPicPr>
      <xdr:blipFill>
        <a:blip xmlns:r="http://schemas.openxmlformats.org/officeDocument/2006/relationships" r:embed="rId1"/>
        <a:stretch>
          <a:fillRect/>
        </a:stretch>
      </xdr:blipFill>
      <xdr:spPr>
        <a:xfrm>
          <a:off x="5048250" y="47625"/>
          <a:ext cx="647700" cy="7232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2990850</xdr:colOff>
      <xdr:row>0</xdr:row>
      <xdr:rowOff>66675</xdr:rowOff>
    </xdr:from>
    <xdr:to>
      <xdr:col>2</xdr:col>
      <xdr:colOff>3667125</xdr:colOff>
      <xdr:row>0</xdr:row>
      <xdr:rowOff>723900</xdr:rowOff>
    </xdr:to>
    <xdr:pic>
      <xdr:nvPicPr>
        <xdr:cNvPr id="7" name="Imagem 6">
          <a:extLst>
            <a:ext uri="{FF2B5EF4-FFF2-40B4-BE49-F238E27FC236}">
              <a16:creationId xmlns:a16="http://schemas.microsoft.com/office/drawing/2014/main" id="{1598EF07-C86D-4C0D-9C06-033D5109CB06}"/>
            </a:ext>
          </a:extLst>
        </xdr:cNvPr>
        <xdr:cNvPicPr>
          <a:picLocks noChangeAspect="1"/>
        </xdr:cNvPicPr>
      </xdr:nvPicPr>
      <xdr:blipFill>
        <a:blip xmlns:r="http://schemas.openxmlformats.org/officeDocument/2006/relationships" r:embed="rId1"/>
        <a:stretch>
          <a:fillRect/>
        </a:stretch>
      </xdr:blipFill>
      <xdr:spPr>
        <a:xfrm>
          <a:off x="4410075" y="66675"/>
          <a:ext cx="676275" cy="6572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3048000</xdr:colOff>
      <xdr:row>0</xdr:row>
      <xdr:rowOff>76199</xdr:rowOff>
    </xdr:from>
    <xdr:to>
      <xdr:col>2</xdr:col>
      <xdr:colOff>3743325</xdr:colOff>
      <xdr:row>0</xdr:row>
      <xdr:rowOff>733424</xdr:rowOff>
    </xdr:to>
    <xdr:pic>
      <xdr:nvPicPr>
        <xdr:cNvPr id="3" name="Imagem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4457700" y="76199"/>
          <a:ext cx="695325" cy="6572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4566898</xdr:colOff>
      <xdr:row>1</xdr:row>
      <xdr:rowOff>43883</xdr:rowOff>
    </xdr:from>
    <xdr:to>
      <xdr:col>2</xdr:col>
      <xdr:colOff>5240678</xdr:colOff>
      <xdr:row>1</xdr:row>
      <xdr:rowOff>629208</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19398" y="234383"/>
          <a:ext cx="673780" cy="585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4665549</xdr:colOff>
      <xdr:row>1</xdr:row>
      <xdr:rowOff>41274</xdr:rowOff>
    </xdr:from>
    <xdr:to>
      <xdr:col>2</xdr:col>
      <xdr:colOff>5337061</xdr:colOff>
      <xdr:row>2</xdr:row>
      <xdr:rowOff>0</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18049" y="245381"/>
          <a:ext cx="671512" cy="6526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4300878</xdr:colOff>
      <xdr:row>1</xdr:row>
      <xdr:rowOff>60322</xdr:rowOff>
    </xdr:from>
    <xdr:to>
      <xdr:col>2</xdr:col>
      <xdr:colOff>4972390</xdr:colOff>
      <xdr:row>1</xdr:row>
      <xdr:rowOff>707571</xdr:rowOff>
    </xdr:to>
    <xdr:pic>
      <xdr:nvPicPr>
        <xdr:cNvPr id="2" name="Imagem 1">
          <a:extLst>
            <a:ext uri="{FF2B5EF4-FFF2-40B4-BE49-F238E27FC236}">
              <a16:creationId xmlns:a16="http://schemas.microsoft.com/office/drawing/2014/main" id="{006240DA-3375-4844-9AE9-B7E5CBC33F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39128" y="264429"/>
          <a:ext cx="671512" cy="64724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3979069</xdr:colOff>
      <xdr:row>1</xdr:row>
      <xdr:rowOff>24606</xdr:rowOff>
    </xdr:from>
    <xdr:to>
      <xdr:col>2</xdr:col>
      <xdr:colOff>4648200</xdr:colOff>
      <xdr:row>2</xdr:row>
      <xdr:rowOff>11906</xdr:rowOff>
    </xdr:to>
    <xdr:pic>
      <xdr:nvPicPr>
        <xdr:cNvPr id="3" name="Imagem 2">
          <a:extLst>
            <a:ext uri="{FF2B5EF4-FFF2-40B4-BE49-F238E27FC236}">
              <a16:creationId xmlns:a16="http://schemas.microsoft.com/office/drawing/2014/main" id="{95644654-7603-48CF-9559-73A79D09F7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17319" y="227012"/>
          <a:ext cx="669131" cy="677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ndre.teixeira\AppData\Local\Temp\Temp1_Planilha_Formacao_de_Precos___Copeiragem_v4%20(1).zip\Planilha%20Forma&#231;&#227;o%20de%20Pre&#231;os%20-%20Copeiragem%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RESUMO"/>
      <sheetName val="Copeira(o)"/>
      <sheetName val="Garçom-Garçonete"/>
      <sheetName val="Encarregado(a)"/>
      <sheetName val="%Ausencias Legais"/>
      <sheetName val="%C.Indiretos - Lucro"/>
      <sheetName val="Produtos-Mat Consumo"/>
      <sheetName val="Uniformes"/>
    </sheetNames>
    <sheetDataSet>
      <sheetData sheetId="0">
        <row r="5">
          <cell r="F5">
            <v>25</v>
          </cell>
        </row>
        <row r="7">
          <cell r="F7">
            <v>1</v>
          </cell>
        </row>
      </sheetData>
      <sheetData sheetId="1">
        <row r="11">
          <cell r="J11" t="str">
            <v>SINDISERVIÇOS</v>
          </cell>
        </row>
      </sheetData>
      <sheetData sheetId="2" refreshError="1"/>
      <sheetData sheetId="3" refreshError="1"/>
      <sheetData sheetId="4">
        <row r="6">
          <cell r="P6">
            <v>2.8E-3</v>
          </cell>
        </row>
      </sheetData>
      <sheetData sheetId="5">
        <row r="5">
          <cell r="P5">
            <v>9.5333333333333329E-3</v>
          </cell>
        </row>
      </sheetData>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16"/>
  <sheetViews>
    <sheetView tabSelected="1" topLeftCell="B1" zoomScale="110" zoomScaleNormal="110" workbookViewId="0">
      <selection activeCell="G20" sqref="G20"/>
    </sheetView>
  </sheetViews>
  <sheetFormatPr defaultRowHeight="15" x14ac:dyDescent="0.25"/>
  <cols>
    <col min="1" max="1" width="0.85546875" customWidth="1"/>
    <col min="2" max="2" width="5.5703125" customWidth="1"/>
    <col min="3" max="3" width="13.28515625" customWidth="1"/>
    <col min="4" max="4" width="10" customWidth="1"/>
    <col min="5" max="5" width="8.42578125" bestFit="1" customWidth="1"/>
    <col min="6" max="6" width="44" customWidth="1"/>
    <col min="7" max="7" width="12.140625" customWidth="1"/>
    <col min="8" max="8" width="13.140625" customWidth="1"/>
    <col min="9" max="9" width="16.28515625" customWidth="1"/>
    <col min="10" max="10" width="16.140625" customWidth="1"/>
    <col min="11" max="11" width="18" customWidth="1"/>
    <col min="13" max="13" width="12.42578125" bestFit="1" customWidth="1"/>
    <col min="14" max="14" width="14.7109375" bestFit="1" customWidth="1"/>
    <col min="15" max="15" width="16.42578125" bestFit="1" customWidth="1"/>
  </cols>
  <sheetData>
    <row r="1" spans="2:15" ht="61.5" customHeight="1" x14ac:dyDescent="0.25">
      <c r="B1" s="203" t="s">
        <v>0</v>
      </c>
      <c r="C1" s="204"/>
      <c r="D1" s="204"/>
      <c r="E1" s="205"/>
      <c r="F1" s="205"/>
      <c r="G1" s="205"/>
      <c r="H1" s="205"/>
      <c r="I1" s="205"/>
      <c r="J1" s="205"/>
      <c r="K1" s="206"/>
    </row>
    <row r="2" spans="2:15" ht="66.75" customHeight="1" x14ac:dyDescent="0.25">
      <c r="B2" s="207"/>
      <c r="C2" s="208"/>
      <c r="D2" s="208"/>
      <c r="E2" s="209"/>
      <c r="F2" s="209"/>
      <c r="G2" s="209"/>
      <c r="H2" s="209"/>
      <c r="I2" s="209"/>
      <c r="J2" s="209"/>
      <c r="K2" s="210"/>
    </row>
    <row r="3" spans="2:15" ht="18.75" customHeight="1" x14ac:dyDescent="0.25">
      <c r="B3" s="211" t="s">
        <v>1</v>
      </c>
      <c r="C3" s="212"/>
      <c r="D3" s="212"/>
      <c r="E3" s="213"/>
      <c r="F3" s="213"/>
      <c r="G3" s="213"/>
      <c r="H3" s="213"/>
      <c r="I3" s="213"/>
      <c r="J3" s="213"/>
      <c r="K3" s="214"/>
    </row>
    <row r="4" spans="2:15" ht="30" x14ac:dyDescent="0.25">
      <c r="B4" s="197" t="s">
        <v>2</v>
      </c>
      <c r="C4" s="49" t="s">
        <v>3</v>
      </c>
      <c r="D4" s="50" t="s">
        <v>4</v>
      </c>
      <c r="E4" s="49" t="s">
        <v>5</v>
      </c>
      <c r="F4" s="49" t="s">
        <v>6</v>
      </c>
      <c r="G4" s="50" t="s">
        <v>7</v>
      </c>
      <c r="H4" s="49" t="s">
        <v>8</v>
      </c>
      <c r="I4" s="50" t="s">
        <v>9</v>
      </c>
      <c r="J4" s="50" t="s">
        <v>10</v>
      </c>
      <c r="K4" s="198" t="s">
        <v>11</v>
      </c>
    </row>
    <row r="5" spans="2:15" ht="15" customHeight="1" x14ac:dyDescent="0.25">
      <c r="B5" s="219">
        <v>1</v>
      </c>
      <c r="C5" s="217" t="s">
        <v>12</v>
      </c>
      <c r="D5" s="221">
        <v>14397</v>
      </c>
      <c r="E5" s="52" t="s">
        <v>13</v>
      </c>
      <c r="F5" s="15" t="s">
        <v>14</v>
      </c>
      <c r="G5" s="143" t="s">
        <v>15</v>
      </c>
      <c r="H5" s="51">
        <f>'Copeiro(a)'!E17</f>
        <v>30</v>
      </c>
      <c r="I5" s="17">
        <f>'Copeiro(a)'!E160</f>
        <v>0</v>
      </c>
      <c r="J5" s="17">
        <f>I5*H5</f>
        <v>0</v>
      </c>
      <c r="K5" s="199">
        <f t="shared" ref="K5:K12" si="0">J5*12</f>
        <v>0</v>
      </c>
      <c r="M5" s="202"/>
      <c r="N5" s="202"/>
      <c r="O5" s="202"/>
    </row>
    <row r="6" spans="2:15" x14ac:dyDescent="0.25">
      <c r="B6" s="219"/>
      <c r="C6" s="217"/>
      <c r="D6" s="221"/>
      <c r="E6" s="52" t="s">
        <v>16</v>
      </c>
      <c r="F6" s="15" t="s">
        <v>17</v>
      </c>
      <c r="G6" s="143" t="s">
        <v>15</v>
      </c>
      <c r="H6" s="51">
        <f>'Garçom-Garçonete'!E17</f>
        <v>23</v>
      </c>
      <c r="I6" s="17">
        <f>'Garçom-Garçonete'!E160</f>
        <v>0</v>
      </c>
      <c r="J6" s="17">
        <f>I6*H6</f>
        <v>0</v>
      </c>
      <c r="K6" s="199">
        <f t="shared" si="0"/>
        <v>0</v>
      </c>
      <c r="M6" s="202"/>
      <c r="N6" s="202"/>
      <c r="O6" s="202"/>
    </row>
    <row r="7" spans="2:15" x14ac:dyDescent="0.25">
      <c r="B7" s="219"/>
      <c r="C7" s="217"/>
      <c r="D7" s="221"/>
      <c r="E7" s="52" t="s">
        <v>18</v>
      </c>
      <c r="F7" s="15" t="s">
        <v>19</v>
      </c>
      <c r="G7" s="143" t="s">
        <v>15</v>
      </c>
      <c r="H7" s="51">
        <f>'Repositor de Água'!E17</f>
        <v>2</v>
      </c>
      <c r="I7" s="17">
        <f>'Repositor de Água'!E160</f>
        <v>0</v>
      </c>
      <c r="J7" s="17">
        <f>I7*H7</f>
        <v>0</v>
      </c>
      <c r="K7" s="199">
        <f t="shared" si="0"/>
        <v>0</v>
      </c>
      <c r="M7" s="202"/>
      <c r="N7" s="202"/>
      <c r="O7" s="202"/>
    </row>
    <row r="8" spans="2:15" x14ac:dyDescent="0.25">
      <c r="B8" s="219"/>
      <c r="C8" s="217"/>
      <c r="D8" s="221"/>
      <c r="E8" s="52" t="s">
        <v>20</v>
      </c>
      <c r="F8" s="15" t="s">
        <v>21</v>
      </c>
      <c r="G8" s="143" t="s">
        <v>15</v>
      </c>
      <c r="H8" s="51">
        <f>'Encarregado(a) Geral'!E17</f>
        <v>1</v>
      </c>
      <c r="I8" s="17">
        <f>'Encarregado(a) Geral'!E160</f>
        <v>0</v>
      </c>
      <c r="J8" s="17">
        <f>I8*H8</f>
        <v>0</v>
      </c>
      <c r="K8" s="199">
        <f t="shared" si="0"/>
        <v>0</v>
      </c>
      <c r="M8" s="202"/>
      <c r="N8" s="202"/>
      <c r="O8" s="202"/>
    </row>
    <row r="9" spans="2:15" ht="15.75" x14ac:dyDescent="0.25">
      <c r="B9" s="219"/>
      <c r="C9" s="217"/>
      <c r="D9" s="221"/>
      <c r="E9" s="215" t="s">
        <v>22</v>
      </c>
      <c r="F9" s="216"/>
      <c r="G9" s="216"/>
      <c r="H9" s="216"/>
      <c r="I9" s="216"/>
      <c r="J9" s="187">
        <f>SUM(J5:J8)</f>
        <v>0</v>
      </c>
      <c r="K9" s="200">
        <f t="shared" si="0"/>
        <v>0</v>
      </c>
    </row>
    <row r="10" spans="2:15" x14ac:dyDescent="0.25">
      <c r="B10" s="219"/>
      <c r="C10" s="217"/>
      <c r="D10" s="221"/>
      <c r="E10" s="52" t="s">
        <v>23</v>
      </c>
      <c r="F10" s="224" t="s">
        <v>24</v>
      </c>
      <c r="G10" s="225"/>
      <c r="H10" s="225"/>
      <c r="I10" s="226"/>
      <c r="J10" s="17">
        <f>'1.5. Materiais Consumo'!H31</f>
        <v>0</v>
      </c>
      <c r="K10" s="199">
        <f t="shared" si="0"/>
        <v>0</v>
      </c>
    </row>
    <row r="11" spans="2:15" x14ac:dyDescent="0.25">
      <c r="B11" s="219"/>
      <c r="C11" s="217"/>
      <c r="D11" s="221"/>
      <c r="E11" s="52" t="s">
        <v>25</v>
      </c>
      <c r="F11" s="224" t="s">
        <v>26</v>
      </c>
      <c r="G11" s="225"/>
      <c r="H11" s="225"/>
      <c r="I11" s="226"/>
      <c r="J11" s="17">
        <f>'1.6. Materiais de Higiene'!H34</f>
        <v>0</v>
      </c>
      <c r="K11" s="199">
        <f t="shared" si="0"/>
        <v>0</v>
      </c>
    </row>
    <row r="12" spans="2:15" x14ac:dyDescent="0.25">
      <c r="B12" s="219"/>
      <c r="C12" s="217"/>
      <c r="D12" s="221"/>
      <c r="E12" s="52" t="s">
        <v>27</v>
      </c>
      <c r="F12" s="224" t="s">
        <v>28</v>
      </c>
      <c r="G12" s="225"/>
      <c r="H12" s="225"/>
      <c r="I12" s="226"/>
      <c r="J12" s="17">
        <f>'1.7. Materiais de Reposição'!$G$49</f>
        <v>0</v>
      </c>
      <c r="K12" s="199">
        <f t="shared" si="0"/>
        <v>0</v>
      </c>
    </row>
    <row r="13" spans="2:15" x14ac:dyDescent="0.25">
      <c r="B13" s="219"/>
      <c r="C13" s="217"/>
      <c r="D13" s="221"/>
      <c r="E13" s="52" t="s">
        <v>29</v>
      </c>
      <c r="F13" s="224" t="s">
        <v>30</v>
      </c>
      <c r="G13" s="225"/>
      <c r="H13" s="225"/>
      <c r="I13" s="226"/>
      <c r="J13" s="145">
        <f>K13/12</f>
        <v>0</v>
      </c>
      <c r="K13" s="199">
        <f>'1.9. Equipamentos'!M26</f>
        <v>0</v>
      </c>
    </row>
    <row r="14" spans="2:15" ht="15.75" x14ac:dyDescent="0.25">
      <c r="B14" s="219"/>
      <c r="C14" s="217"/>
      <c r="D14" s="221"/>
      <c r="E14" s="215" t="s">
        <v>31</v>
      </c>
      <c r="F14" s="216"/>
      <c r="G14" s="216"/>
      <c r="H14" s="216"/>
      <c r="I14" s="216"/>
      <c r="J14" s="187">
        <f>SUM(J10:J13)</f>
        <v>0</v>
      </c>
      <c r="K14" s="200">
        <f>J14*12</f>
        <v>0</v>
      </c>
    </row>
    <row r="15" spans="2:15" x14ac:dyDescent="0.25">
      <c r="B15" s="219"/>
      <c r="C15" s="217"/>
      <c r="D15" s="221"/>
      <c r="E15" s="52" t="s">
        <v>32</v>
      </c>
      <c r="F15" s="224" t="s">
        <v>33</v>
      </c>
      <c r="G15" s="225"/>
      <c r="H15" s="225"/>
      <c r="I15" s="225"/>
      <c r="J15" s="226"/>
      <c r="K15" s="199">
        <f>'1.8. Materiais Duradouros'!G42</f>
        <v>0</v>
      </c>
    </row>
    <row r="16" spans="2:15" ht="16.5" thickBot="1" x14ac:dyDescent="0.3">
      <c r="B16" s="220"/>
      <c r="C16" s="218"/>
      <c r="D16" s="222"/>
      <c r="E16" s="223" t="s">
        <v>34</v>
      </c>
      <c r="F16" s="223"/>
      <c r="G16" s="223"/>
      <c r="H16" s="223"/>
      <c r="I16" s="223"/>
      <c r="J16" s="223"/>
      <c r="K16" s="201">
        <f>SUM(K9,K14:K15)</f>
        <v>0</v>
      </c>
      <c r="O16" s="47"/>
    </row>
  </sheetData>
  <mergeCells count="13">
    <mergeCell ref="B1:K2"/>
    <mergeCell ref="B3:K3"/>
    <mergeCell ref="E9:I9"/>
    <mergeCell ref="E14:I14"/>
    <mergeCell ref="C5:C16"/>
    <mergeCell ref="B5:B16"/>
    <mergeCell ref="D5:D16"/>
    <mergeCell ref="E16:J16"/>
    <mergeCell ref="F10:I10"/>
    <mergeCell ref="F11:I11"/>
    <mergeCell ref="F12:I12"/>
    <mergeCell ref="F13:I13"/>
    <mergeCell ref="F15:J15"/>
  </mergeCells>
  <pageMargins left="0.25" right="0.25" top="0.75" bottom="0.75" header="0.3" footer="0.3"/>
  <pageSetup paperSize="9" scale="9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AAC9-FEA0-417E-8108-5DD7EB6173FE}">
  <sheetPr>
    <pageSetUpPr fitToPage="1"/>
  </sheetPr>
  <dimension ref="B1:H13"/>
  <sheetViews>
    <sheetView workbookViewId="0">
      <selection activeCell="G5" sqref="G5:G11"/>
    </sheetView>
  </sheetViews>
  <sheetFormatPr defaultRowHeight="15" x14ac:dyDescent="0.25"/>
  <cols>
    <col min="2" max="2" width="10.5703125" customWidth="1"/>
    <col min="3" max="3" width="12.5703125" customWidth="1"/>
    <col min="4" max="4" width="13.7109375" customWidth="1"/>
    <col min="5" max="5" width="10.7109375" customWidth="1"/>
    <col min="6" max="6" width="23" bestFit="1" customWidth="1"/>
    <col min="7" max="7" width="12.140625" bestFit="1" customWidth="1"/>
    <col min="8" max="8" width="14.85546875" customWidth="1"/>
  </cols>
  <sheetData>
    <row r="1" spans="2:8" ht="17.25" thickBot="1" x14ac:dyDescent="0.3">
      <c r="B1" s="103"/>
      <c r="C1" s="103"/>
      <c r="D1" s="103"/>
      <c r="E1" s="103"/>
      <c r="F1" s="103"/>
      <c r="G1" s="104"/>
      <c r="H1" s="104"/>
    </row>
    <row r="2" spans="2:8" ht="16.5" x14ac:dyDescent="0.25">
      <c r="B2" s="310" t="s">
        <v>263</v>
      </c>
      <c r="C2" s="311"/>
      <c r="D2" s="311"/>
      <c r="E2" s="311"/>
      <c r="F2" s="311"/>
      <c r="G2" s="311"/>
      <c r="H2" s="312"/>
    </row>
    <row r="3" spans="2:8" ht="49.5" x14ac:dyDescent="0.25">
      <c r="B3" s="110" t="s">
        <v>205</v>
      </c>
      <c r="C3" s="112" t="s">
        <v>206</v>
      </c>
      <c r="D3" s="112" t="s">
        <v>207</v>
      </c>
      <c r="E3" s="112" t="s">
        <v>208</v>
      </c>
      <c r="F3" s="112" t="s">
        <v>209</v>
      </c>
      <c r="G3" s="112" t="s">
        <v>210</v>
      </c>
      <c r="H3" s="114" t="s">
        <v>211</v>
      </c>
    </row>
    <row r="4" spans="2:8" ht="16.5" x14ac:dyDescent="0.25">
      <c r="B4" s="313"/>
      <c r="C4" s="314"/>
      <c r="D4" s="314"/>
      <c r="E4" s="314"/>
      <c r="F4" s="314"/>
      <c r="G4" s="314"/>
      <c r="H4" s="114"/>
    </row>
    <row r="5" spans="2:8" ht="30" x14ac:dyDescent="0.25">
      <c r="B5" s="136" t="s">
        <v>214</v>
      </c>
      <c r="C5" s="105">
        <v>467387</v>
      </c>
      <c r="D5" s="106">
        <v>3</v>
      </c>
      <c r="E5" s="106">
        <f t="shared" ref="E5:E11" si="0">SUM(2*D5)</f>
        <v>6</v>
      </c>
      <c r="F5" s="109" t="s">
        <v>264</v>
      </c>
      <c r="G5" s="107"/>
      <c r="H5" s="137">
        <f t="shared" ref="H5:H11" si="1">E5*G5</f>
        <v>0</v>
      </c>
    </row>
    <row r="6" spans="2:8" ht="16.5" x14ac:dyDescent="0.25">
      <c r="B6" s="136" t="s">
        <v>212</v>
      </c>
      <c r="C6" s="105">
        <v>255987</v>
      </c>
      <c r="D6" s="106">
        <v>2</v>
      </c>
      <c r="E6" s="106">
        <f t="shared" si="0"/>
        <v>4</v>
      </c>
      <c r="F6" s="109" t="s">
        <v>265</v>
      </c>
      <c r="G6" s="107"/>
      <c r="H6" s="137">
        <f t="shared" si="1"/>
        <v>0</v>
      </c>
    </row>
    <row r="7" spans="2:8" ht="30" x14ac:dyDescent="0.25">
      <c r="B7" s="136" t="s">
        <v>218</v>
      </c>
      <c r="C7" s="105">
        <v>430180</v>
      </c>
      <c r="D7" s="106">
        <v>3</v>
      </c>
      <c r="E7" s="106">
        <f t="shared" si="0"/>
        <v>6</v>
      </c>
      <c r="F7" s="109" t="s">
        <v>266</v>
      </c>
      <c r="G7" s="107"/>
      <c r="H7" s="137">
        <f t="shared" si="1"/>
        <v>0</v>
      </c>
    </row>
    <row r="8" spans="2:8" ht="30" x14ac:dyDescent="0.25">
      <c r="B8" s="136" t="s">
        <v>220</v>
      </c>
      <c r="C8" s="105">
        <v>382962</v>
      </c>
      <c r="D8" s="106">
        <v>1</v>
      </c>
      <c r="E8" s="106">
        <f t="shared" si="0"/>
        <v>2</v>
      </c>
      <c r="F8" s="109" t="s">
        <v>267</v>
      </c>
      <c r="G8" s="107"/>
      <c r="H8" s="137">
        <f t="shared" si="1"/>
        <v>0</v>
      </c>
    </row>
    <row r="9" spans="2:8" ht="45" x14ac:dyDescent="0.25">
      <c r="B9" s="136" t="s">
        <v>268</v>
      </c>
      <c r="C9" s="105">
        <v>453118</v>
      </c>
      <c r="D9" s="106">
        <v>2</v>
      </c>
      <c r="E9" s="106">
        <f t="shared" si="0"/>
        <v>4</v>
      </c>
      <c r="F9" s="109" t="s">
        <v>269</v>
      </c>
      <c r="G9" s="107"/>
      <c r="H9" s="137">
        <f t="shared" si="1"/>
        <v>0</v>
      </c>
    </row>
    <row r="10" spans="2:8" ht="45" x14ac:dyDescent="0.25">
      <c r="B10" s="136" t="s">
        <v>270</v>
      </c>
      <c r="C10" s="105">
        <v>365522</v>
      </c>
      <c r="D10" s="106">
        <v>2</v>
      </c>
      <c r="E10" s="106">
        <f t="shared" si="0"/>
        <v>4</v>
      </c>
      <c r="F10" s="109" t="s">
        <v>271</v>
      </c>
      <c r="G10" s="107"/>
      <c r="H10" s="137">
        <f t="shared" si="1"/>
        <v>0</v>
      </c>
    </row>
    <row r="11" spans="2:8" ht="30" x14ac:dyDescent="0.25">
      <c r="B11" s="136" t="s">
        <v>272</v>
      </c>
      <c r="C11" s="105">
        <v>481609</v>
      </c>
      <c r="D11" s="106">
        <v>2</v>
      </c>
      <c r="E11" s="106">
        <f t="shared" si="0"/>
        <v>4</v>
      </c>
      <c r="F11" s="109" t="s">
        <v>273</v>
      </c>
      <c r="G11" s="107"/>
      <c r="H11" s="137">
        <f t="shared" si="1"/>
        <v>0</v>
      </c>
    </row>
    <row r="12" spans="2:8" ht="16.5" x14ac:dyDescent="0.25">
      <c r="B12" s="293" t="s">
        <v>228</v>
      </c>
      <c r="C12" s="294"/>
      <c r="D12" s="294"/>
      <c r="E12" s="294"/>
      <c r="F12" s="294"/>
      <c r="G12" s="294"/>
      <c r="H12" s="115">
        <f>SUM(H5:H11)</f>
        <v>0</v>
      </c>
    </row>
    <row r="13" spans="2:8" ht="17.25" thickBot="1" x14ac:dyDescent="0.3">
      <c r="B13" s="295" t="s">
        <v>229</v>
      </c>
      <c r="C13" s="296"/>
      <c r="D13" s="296"/>
      <c r="E13" s="296"/>
      <c r="F13" s="296"/>
      <c r="G13" s="297"/>
      <c r="H13" s="116">
        <f>H12/12</f>
        <v>0</v>
      </c>
    </row>
  </sheetData>
  <mergeCells count="4">
    <mergeCell ref="B2:H2"/>
    <mergeCell ref="B4:G4"/>
    <mergeCell ref="B12:G12"/>
    <mergeCell ref="B13:G13"/>
  </mergeCells>
  <pageMargins left="0.511811024" right="0.511811024" top="0.78740157499999996" bottom="0.78740157499999996" header="0.31496062000000002" footer="0.31496062000000002"/>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160"/>
  <sheetViews>
    <sheetView topLeftCell="A134" workbookViewId="0">
      <selection activeCell="E143" sqref="E143"/>
    </sheetView>
  </sheetViews>
  <sheetFormatPr defaultRowHeight="15" x14ac:dyDescent="0.25"/>
  <cols>
    <col min="2" max="2" width="12" customWidth="1"/>
    <col min="3" max="3" width="73.28515625" customWidth="1"/>
    <col min="4" max="4" width="12.42578125" customWidth="1"/>
    <col min="5" max="5" width="25.140625" customWidth="1"/>
  </cols>
  <sheetData>
    <row r="1" spans="2:5" ht="149.25" customHeight="1" x14ac:dyDescent="0.25">
      <c r="B1" s="240" t="s">
        <v>274</v>
      </c>
      <c r="C1" s="241"/>
      <c r="D1" s="241"/>
      <c r="E1" s="242"/>
    </row>
    <row r="2" spans="2:5" ht="27" thickBot="1" x14ac:dyDescent="0.3">
      <c r="B2" s="243" t="s">
        <v>36</v>
      </c>
      <c r="C2" s="244"/>
      <c r="D2" s="244"/>
      <c r="E2" s="245"/>
    </row>
    <row r="3" spans="2:5" ht="15.75" thickBot="1" x14ac:dyDescent="0.3">
      <c r="B3" s="22"/>
      <c r="C3" s="22"/>
    </row>
    <row r="4" spans="2:5" ht="30" x14ac:dyDescent="0.25">
      <c r="B4" s="57" t="s">
        <v>37</v>
      </c>
      <c r="C4" s="246"/>
      <c r="D4" s="246"/>
      <c r="E4" s="247"/>
    </row>
    <row r="5" spans="2:5" x14ac:dyDescent="0.25">
      <c r="B5" s="58" t="s">
        <v>38</v>
      </c>
      <c r="C5" s="248"/>
      <c r="D5" s="248"/>
      <c r="E5" s="249"/>
    </row>
    <row r="6" spans="2:5" ht="15.75" thickBot="1" x14ac:dyDescent="0.3">
      <c r="B6" s="59" t="s">
        <v>39</v>
      </c>
      <c r="C6" s="250"/>
      <c r="D6" s="250"/>
      <c r="E6" s="251"/>
    </row>
    <row r="7" spans="2:5" ht="15.75" thickBot="1" x14ac:dyDescent="0.3">
      <c r="B7" s="252"/>
      <c r="C7" s="252"/>
    </row>
    <row r="8" spans="2:5" x14ac:dyDescent="0.25">
      <c r="B8" s="253" t="s">
        <v>40</v>
      </c>
      <c r="C8" s="254"/>
      <c r="D8" s="254"/>
      <c r="E8" s="255"/>
    </row>
    <row r="9" spans="2:5" x14ac:dyDescent="0.25">
      <c r="B9" s="12" t="s">
        <v>41</v>
      </c>
      <c r="C9" s="48" t="s">
        <v>42</v>
      </c>
      <c r="D9" s="256" t="s">
        <v>43</v>
      </c>
      <c r="E9" s="257"/>
    </row>
    <row r="10" spans="2:5" x14ac:dyDescent="0.25">
      <c r="B10" s="12" t="s">
        <v>44</v>
      </c>
      <c r="C10" s="48" t="s">
        <v>45</v>
      </c>
      <c r="D10" s="256" t="s">
        <v>46</v>
      </c>
      <c r="E10" s="257"/>
    </row>
    <row r="11" spans="2:5" x14ac:dyDescent="0.25">
      <c r="B11" s="12" t="s">
        <v>47</v>
      </c>
      <c r="C11" s="48" t="s">
        <v>48</v>
      </c>
      <c r="D11" s="256" t="s">
        <v>49</v>
      </c>
      <c r="E11" s="257"/>
    </row>
    <row r="12" spans="2:5" x14ac:dyDescent="0.25">
      <c r="B12" s="12" t="s">
        <v>47</v>
      </c>
      <c r="C12" s="48" t="s">
        <v>50</v>
      </c>
      <c r="D12" s="256" t="s">
        <v>51</v>
      </c>
      <c r="E12" s="257"/>
    </row>
    <row r="13" spans="2:5" ht="15.75" thickBot="1" x14ac:dyDescent="0.3">
      <c r="B13" s="60" t="s">
        <v>52</v>
      </c>
      <c r="C13" s="61" t="s">
        <v>53</v>
      </c>
      <c r="D13" s="258">
        <v>12</v>
      </c>
      <c r="E13" s="259"/>
    </row>
    <row r="14" spans="2:5" ht="15.75" thickBot="1" x14ac:dyDescent="0.3">
      <c r="B14" s="1"/>
      <c r="C14" s="1"/>
    </row>
    <row r="15" spans="2:5" ht="15.75" thickBot="1" x14ac:dyDescent="0.3">
      <c r="B15" s="260" t="s">
        <v>54</v>
      </c>
      <c r="C15" s="261"/>
      <c r="D15" s="261"/>
      <c r="E15" s="262"/>
    </row>
    <row r="16" spans="2:5" ht="30" x14ac:dyDescent="0.25">
      <c r="B16" s="263" t="s">
        <v>55</v>
      </c>
      <c r="C16" s="264"/>
      <c r="D16" s="6" t="s">
        <v>7</v>
      </c>
      <c r="E16" s="7" t="s">
        <v>56</v>
      </c>
    </row>
    <row r="17" spans="2:5" ht="16.5" thickBot="1" x14ac:dyDescent="0.3">
      <c r="B17" s="265" t="s">
        <v>21</v>
      </c>
      <c r="C17" s="266"/>
      <c r="D17" s="8" t="s">
        <v>58</v>
      </c>
      <c r="E17" s="9">
        <v>1</v>
      </c>
    </row>
    <row r="18" spans="2:5" ht="15.75" thickBot="1" x14ac:dyDescent="0.3">
      <c r="B18" s="21"/>
      <c r="C18" s="21"/>
    </row>
    <row r="19" spans="2:5" ht="15.75" thickBot="1" x14ac:dyDescent="0.3">
      <c r="B19" s="260" t="s">
        <v>59</v>
      </c>
      <c r="C19" s="261"/>
      <c r="D19" s="261"/>
      <c r="E19" s="262"/>
    </row>
    <row r="20" spans="2:5" x14ac:dyDescent="0.25">
      <c r="B20" s="3">
        <v>1</v>
      </c>
      <c r="C20" s="267" t="s">
        <v>60</v>
      </c>
      <c r="D20" s="268"/>
      <c r="E20" s="10" t="s">
        <v>21</v>
      </c>
    </row>
    <row r="21" spans="2:5" x14ac:dyDescent="0.25">
      <c r="B21" s="2">
        <v>2</v>
      </c>
      <c r="C21" s="269" t="s">
        <v>61</v>
      </c>
      <c r="D21" s="270"/>
      <c r="E21" s="13"/>
    </row>
    <row r="22" spans="2:5" x14ac:dyDescent="0.25">
      <c r="B22" s="2">
        <v>3</v>
      </c>
      <c r="C22" s="269" t="s">
        <v>62</v>
      </c>
      <c r="D22" s="270"/>
      <c r="E22" s="5" t="s">
        <v>63</v>
      </c>
    </row>
    <row r="23" spans="2:5" x14ac:dyDescent="0.25">
      <c r="B23" s="2">
        <v>4</v>
      </c>
      <c r="C23" s="269" t="s">
        <v>64</v>
      </c>
      <c r="D23" s="270"/>
      <c r="E23" s="175" t="s">
        <v>51</v>
      </c>
    </row>
    <row r="24" spans="2:5" ht="15.75" thickBot="1" x14ac:dyDescent="0.3">
      <c r="B24" s="11">
        <v>5</v>
      </c>
      <c r="C24" s="271" t="s">
        <v>65</v>
      </c>
      <c r="D24" s="272"/>
      <c r="E24" s="4">
        <f>'[1]QUADRO RESUMO'!F7</f>
        <v>1</v>
      </c>
    </row>
    <row r="26" spans="2:5" ht="16.5" thickBot="1" x14ac:dyDescent="0.3">
      <c r="B26" s="227" t="s">
        <v>66</v>
      </c>
      <c r="C26" s="227"/>
      <c r="D26" s="227"/>
      <c r="E26" s="227"/>
    </row>
    <row r="27" spans="2:5" ht="15.75" x14ac:dyDescent="0.25">
      <c r="B27" s="66"/>
      <c r="C27" s="67"/>
      <c r="D27" s="67"/>
      <c r="E27" s="68" t="s">
        <v>275</v>
      </c>
    </row>
    <row r="28" spans="2:5" ht="15.75" x14ac:dyDescent="0.25">
      <c r="B28" s="69">
        <v>1</v>
      </c>
      <c r="C28" s="62" t="s">
        <v>67</v>
      </c>
      <c r="D28" s="62"/>
      <c r="E28" s="70" t="s">
        <v>68</v>
      </c>
    </row>
    <row r="29" spans="2:5" ht="15.75" x14ac:dyDescent="0.25">
      <c r="B29" s="71" t="s">
        <v>41</v>
      </c>
      <c r="C29" s="63" t="s">
        <v>69</v>
      </c>
      <c r="D29" s="63"/>
      <c r="E29" s="72">
        <f>E21</f>
        <v>0</v>
      </c>
    </row>
    <row r="30" spans="2:5" ht="15.75" x14ac:dyDescent="0.25">
      <c r="B30" s="71" t="s">
        <v>44</v>
      </c>
      <c r="C30" s="63" t="s">
        <v>70</v>
      </c>
      <c r="D30" s="63"/>
      <c r="E30" s="72">
        <v>0</v>
      </c>
    </row>
    <row r="31" spans="2:5" ht="15.75" x14ac:dyDescent="0.25">
      <c r="B31" s="71" t="s">
        <v>47</v>
      </c>
      <c r="C31" s="63" t="s">
        <v>71</v>
      </c>
      <c r="D31" s="63"/>
      <c r="E31" s="72">
        <v>0</v>
      </c>
    </row>
    <row r="32" spans="2:5" ht="15.75" x14ac:dyDescent="0.25">
      <c r="B32" s="71" t="s">
        <v>52</v>
      </c>
      <c r="C32" s="63" t="s">
        <v>72</v>
      </c>
      <c r="D32" s="63"/>
      <c r="E32" s="72">
        <v>0</v>
      </c>
    </row>
    <row r="33" spans="2:5" ht="15.75" x14ac:dyDescent="0.25">
      <c r="B33" s="71" t="s">
        <v>73</v>
      </c>
      <c r="C33" s="63" t="s">
        <v>74</v>
      </c>
      <c r="D33" s="63"/>
      <c r="E33" s="72">
        <v>0</v>
      </c>
    </row>
    <row r="34" spans="2:5" ht="15.75" x14ac:dyDescent="0.25">
      <c r="B34" s="71" t="s">
        <v>75</v>
      </c>
      <c r="C34" s="63" t="s">
        <v>76</v>
      </c>
      <c r="D34" s="63"/>
      <c r="E34" s="72">
        <v>0</v>
      </c>
    </row>
    <row r="35" spans="2:5" ht="15.75" x14ac:dyDescent="0.25">
      <c r="B35" s="233" t="s">
        <v>77</v>
      </c>
      <c r="C35" s="234"/>
      <c r="D35" s="62"/>
      <c r="E35" s="73">
        <f>SUM(E29:E34)</f>
        <v>0</v>
      </c>
    </row>
    <row r="36" spans="2:5" ht="15.75" x14ac:dyDescent="0.25">
      <c r="B36" s="71" t="s">
        <v>78</v>
      </c>
      <c r="C36" s="63" t="s">
        <v>79</v>
      </c>
      <c r="D36" s="64">
        <f>D64</f>
        <v>0.34800000000000003</v>
      </c>
      <c r="E36" s="72">
        <f>D36*E35</f>
        <v>0</v>
      </c>
    </row>
    <row r="37" spans="2:5" ht="15.75" x14ac:dyDescent="0.25">
      <c r="B37" s="273" t="s">
        <v>80</v>
      </c>
      <c r="C37" s="273"/>
      <c r="D37" s="273"/>
      <c r="E37" s="273"/>
    </row>
    <row r="38" spans="2:5" ht="15.75" customHeight="1" x14ac:dyDescent="0.25">
      <c r="B38" s="274" t="s">
        <v>81</v>
      </c>
      <c r="C38" s="274"/>
      <c r="D38" s="274"/>
      <c r="E38" s="274"/>
    </row>
    <row r="39" spans="2:5" ht="15.75" x14ac:dyDescent="0.25">
      <c r="B39" s="54"/>
      <c r="C39" s="54"/>
      <c r="D39" s="54"/>
      <c r="E39" s="55"/>
    </row>
    <row r="40" spans="2:5" ht="15.75" x14ac:dyDescent="0.25">
      <c r="B40" s="227" t="s">
        <v>82</v>
      </c>
      <c r="C40" s="227"/>
      <c r="D40" s="227"/>
      <c r="E40" s="227"/>
    </row>
    <row r="41" spans="2:5" ht="15.75" x14ac:dyDescent="0.25">
      <c r="B41" s="56"/>
      <c r="C41" s="54"/>
      <c r="D41" s="54"/>
      <c r="E41" s="55"/>
    </row>
    <row r="42" spans="2:5" ht="16.5" thickBot="1" x14ac:dyDescent="0.3">
      <c r="B42" s="227" t="s">
        <v>83</v>
      </c>
      <c r="C42" s="227"/>
      <c r="D42" s="227"/>
      <c r="E42" s="227"/>
    </row>
    <row r="43" spans="2:5" ht="15.75" x14ac:dyDescent="0.25">
      <c r="B43" s="78"/>
      <c r="C43" s="67"/>
      <c r="D43" s="67"/>
      <c r="E43" s="68" t="s">
        <v>275</v>
      </c>
    </row>
    <row r="44" spans="2:5" ht="15.75" x14ac:dyDescent="0.25">
      <c r="B44" s="69" t="s">
        <v>84</v>
      </c>
      <c r="C44" s="62" t="s">
        <v>85</v>
      </c>
      <c r="D44" s="62" t="s">
        <v>86</v>
      </c>
      <c r="E44" s="70" t="s">
        <v>68</v>
      </c>
    </row>
    <row r="45" spans="2:5" ht="15.75" x14ac:dyDescent="0.25">
      <c r="B45" s="71" t="s">
        <v>41</v>
      </c>
      <c r="C45" s="63" t="s">
        <v>87</v>
      </c>
      <c r="D45" s="64">
        <v>8.3299999999999999E-2</v>
      </c>
      <c r="E45" s="79">
        <f>D45*E35</f>
        <v>0</v>
      </c>
    </row>
    <row r="46" spans="2:5" ht="15.75" x14ac:dyDescent="0.25">
      <c r="B46" s="71" t="s">
        <v>44</v>
      </c>
      <c r="C46" s="63" t="s">
        <v>88</v>
      </c>
      <c r="D46" s="64">
        <v>0.121</v>
      </c>
      <c r="E46" s="79">
        <f>D46*E35</f>
        <v>0</v>
      </c>
    </row>
    <row r="47" spans="2:5" ht="15.75" x14ac:dyDescent="0.25">
      <c r="B47" s="233" t="s">
        <v>77</v>
      </c>
      <c r="C47" s="234"/>
      <c r="D47" s="65">
        <f>SUM(D45:D46)</f>
        <v>0.20429999999999998</v>
      </c>
      <c r="E47" s="80">
        <f>SUM(E45:E46)</f>
        <v>0</v>
      </c>
    </row>
    <row r="48" spans="2:5" ht="16.5" thickBot="1" x14ac:dyDescent="0.3">
      <c r="B48" s="74" t="s">
        <v>47</v>
      </c>
      <c r="C48" s="75" t="s">
        <v>89</v>
      </c>
      <c r="D48" s="81">
        <v>7.3899999999999993E-2</v>
      </c>
      <c r="E48" s="82">
        <f>D48*E35</f>
        <v>0</v>
      </c>
    </row>
    <row r="49" spans="2:5" ht="15.75" customHeight="1" x14ac:dyDescent="0.25">
      <c r="B49" s="275" t="s">
        <v>90</v>
      </c>
      <c r="C49" s="275"/>
      <c r="D49" s="275"/>
      <c r="E49" s="275"/>
    </row>
    <row r="50" spans="2:5" ht="15.75" customHeight="1" x14ac:dyDescent="0.25">
      <c r="B50" s="274" t="s">
        <v>91</v>
      </c>
      <c r="C50" s="274"/>
      <c r="D50" s="274"/>
      <c r="E50" s="274"/>
    </row>
    <row r="51" spans="2:5" ht="15.75" customHeight="1" x14ac:dyDescent="0.25">
      <c r="B51" s="274" t="s">
        <v>92</v>
      </c>
      <c r="C51" s="274"/>
      <c r="D51" s="274"/>
      <c r="E51" s="274"/>
    </row>
    <row r="52" spans="2:5" ht="15.75" x14ac:dyDescent="0.25">
      <c r="B52" s="54"/>
      <c r="C52" s="54"/>
      <c r="D52" s="54"/>
      <c r="E52" s="55"/>
    </row>
    <row r="53" spans="2:5" ht="16.5" customHeight="1" thickBot="1" x14ac:dyDescent="0.3">
      <c r="B53" s="276" t="s">
        <v>93</v>
      </c>
      <c r="C53" s="276"/>
      <c r="D53" s="276"/>
      <c r="E53" s="276"/>
    </row>
    <row r="54" spans="2:5" ht="15.75" x14ac:dyDescent="0.25">
      <c r="B54" s="277"/>
      <c r="C54" s="278"/>
      <c r="D54" s="279"/>
      <c r="E54" s="68" t="s">
        <v>275</v>
      </c>
    </row>
    <row r="55" spans="2:5" ht="31.5" x14ac:dyDescent="0.25">
      <c r="B55" s="69" t="s">
        <v>94</v>
      </c>
      <c r="C55" s="62" t="s">
        <v>95</v>
      </c>
      <c r="D55" s="62" t="s">
        <v>96</v>
      </c>
      <c r="E55" s="70" t="s">
        <v>68</v>
      </c>
    </row>
    <row r="56" spans="2:5" ht="16.5" customHeight="1" x14ac:dyDescent="0.25">
      <c r="B56" s="71" t="s">
        <v>41</v>
      </c>
      <c r="C56" s="63" t="s">
        <v>97</v>
      </c>
      <c r="D56" s="83">
        <v>0.2</v>
      </c>
      <c r="E56" s="280" t="s">
        <v>98</v>
      </c>
    </row>
    <row r="57" spans="2:5" ht="15.75" x14ac:dyDescent="0.25">
      <c r="B57" s="71" t="s">
        <v>44</v>
      </c>
      <c r="C57" s="63" t="s">
        <v>99</v>
      </c>
      <c r="D57" s="83">
        <v>2.5000000000000001E-2</v>
      </c>
      <c r="E57" s="280"/>
    </row>
    <row r="58" spans="2:5" ht="15.75" x14ac:dyDescent="0.25">
      <c r="B58" s="71" t="s">
        <v>47</v>
      </c>
      <c r="C58" s="63" t="s">
        <v>100</v>
      </c>
      <c r="D58" s="64">
        <v>0.01</v>
      </c>
      <c r="E58" s="280"/>
    </row>
    <row r="59" spans="2:5" ht="15.75" x14ac:dyDescent="0.25">
      <c r="B59" s="71" t="s">
        <v>52</v>
      </c>
      <c r="C59" s="63" t="s">
        <v>101</v>
      </c>
      <c r="D59" s="83">
        <v>1.4999999999999999E-2</v>
      </c>
      <c r="E59" s="280"/>
    </row>
    <row r="60" spans="2:5" ht="15.75" x14ac:dyDescent="0.25">
      <c r="B60" s="71" t="s">
        <v>73</v>
      </c>
      <c r="C60" s="63" t="s">
        <v>102</v>
      </c>
      <c r="D60" s="83">
        <v>0.01</v>
      </c>
      <c r="E60" s="280"/>
    </row>
    <row r="61" spans="2:5" ht="15.75" x14ac:dyDescent="0.25">
      <c r="B61" s="71" t="s">
        <v>75</v>
      </c>
      <c r="C61" s="63" t="s">
        <v>103</v>
      </c>
      <c r="D61" s="83">
        <v>6.0000000000000001E-3</v>
      </c>
      <c r="E61" s="280"/>
    </row>
    <row r="62" spans="2:5" ht="15.75" x14ac:dyDescent="0.25">
      <c r="B62" s="71" t="s">
        <v>78</v>
      </c>
      <c r="C62" s="63" t="s">
        <v>104</v>
      </c>
      <c r="D62" s="83">
        <v>2E-3</v>
      </c>
      <c r="E62" s="280"/>
    </row>
    <row r="63" spans="2:5" ht="15.75" x14ac:dyDescent="0.25">
      <c r="B63" s="71" t="s">
        <v>105</v>
      </c>
      <c r="C63" s="63" t="s">
        <v>106</v>
      </c>
      <c r="D63" s="83">
        <v>0.08</v>
      </c>
      <c r="E63" s="280"/>
    </row>
    <row r="64" spans="2:5" ht="22.5" customHeight="1" thickBot="1" x14ac:dyDescent="0.3">
      <c r="B64" s="230" t="s">
        <v>107</v>
      </c>
      <c r="C64" s="231"/>
      <c r="D64" s="84">
        <f>SUM(D56:D63)</f>
        <v>0.34800000000000003</v>
      </c>
      <c r="E64" s="281"/>
    </row>
    <row r="65" spans="2:5" ht="15.75" customHeight="1" x14ac:dyDescent="0.25">
      <c r="B65" s="232" t="s">
        <v>108</v>
      </c>
      <c r="C65" s="232"/>
      <c r="D65" s="232"/>
      <c r="E65" s="232"/>
    </row>
    <row r="66" spans="2:5" ht="15.75" x14ac:dyDescent="0.25">
      <c r="B66" s="54"/>
      <c r="C66" s="54"/>
      <c r="D66" s="54"/>
      <c r="E66" s="55"/>
    </row>
    <row r="67" spans="2:5" ht="16.5" thickBot="1" x14ac:dyDescent="0.3">
      <c r="B67" s="227" t="s">
        <v>109</v>
      </c>
      <c r="C67" s="227"/>
      <c r="D67" s="227"/>
      <c r="E67" s="227"/>
    </row>
    <row r="68" spans="2:5" ht="15.75" x14ac:dyDescent="0.25">
      <c r="B68" s="78"/>
      <c r="C68" s="67"/>
      <c r="D68" s="67"/>
      <c r="E68" s="68" t="s">
        <v>275</v>
      </c>
    </row>
    <row r="69" spans="2:5" ht="15.75" x14ac:dyDescent="0.25">
      <c r="B69" s="69" t="s">
        <v>110</v>
      </c>
      <c r="C69" s="62" t="s">
        <v>111</v>
      </c>
      <c r="D69" s="62"/>
      <c r="E69" s="70" t="s">
        <v>68</v>
      </c>
    </row>
    <row r="70" spans="2:5" ht="15.75" x14ac:dyDescent="0.25">
      <c r="B70" s="71" t="s">
        <v>41</v>
      </c>
      <c r="C70" s="63" t="s">
        <v>112</v>
      </c>
      <c r="D70" s="63"/>
      <c r="E70" s="85">
        <f>'Encarregado- Memória de Cálculo'!D15</f>
        <v>0</v>
      </c>
    </row>
    <row r="71" spans="2:5" ht="15.75" x14ac:dyDescent="0.25">
      <c r="B71" s="71" t="s">
        <v>44</v>
      </c>
      <c r="C71" s="63" t="s">
        <v>113</v>
      </c>
      <c r="D71" s="63"/>
      <c r="E71" s="79">
        <f>'Encarregado- Memória de Cálculo'!D29</f>
        <v>0</v>
      </c>
    </row>
    <row r="72" spans="2:5" ht="15.75" x14ac:dyDescent="0.25">
      <c r="B72" s="71" t="s">
        <v>47</v>
      </c>
      <c r="C72" s="63" t="s">
        <v>114</v>
      </c>
      <c r="D72" s="63"/>
      <c r="E72" s="79">
        <v>0</v>
      </c>
    </row>
    <row r="73" spans="2:5" ht="15.75" x14ac:dyDescent="0.25">
      <c r="B73" s="71" t="s">
        <v>52</v>
      </c>
      <c r="C73" s="63" t="s">
        <v>115</v>
      </c>
      <c r="D73" s="63"/>
      <c r="E73" s="79" t="s">
        <v>243</v>
      </c>
    </row>
    <row r="74" spans="2:5" ht="15.75" x14ac:dyDescent="0.25">
      <c r="B74" s="71" t="s">
        <v>73</v>
      </c>
      <c r="C74" s="63" t="s">
        <v>116</v>
      </c>
      <c r="D74" s="63"/>
      <c r="E74" s="79">
        <v>0</v>
      </c>
    </row>
    <row r="75" spans="2:5" ht="16.5" thickBot="1" x14ac:dyDescent="0.3">
      <c r="B75" s="230" t="s">
        <v>77</v>
      </c>
      <c r="C75" s="231"/>
      <c r="D75" s="86"/>
      <c r="E75" s="87">
        <f>SUM(E70:E74)</f>
        <v>0</v>
      </c>
    </row>
    <row r="76" spans="2:5" ht="15.75" customHeight="1" x14ac:dyDescent="0.25">
      <c r="B76" s="232" t="s">
        <v>117</v>
      </c>
      <c r="C76" s="232"/>
      <c r="D76" s="232"/>
      <c r="E76" s="232"/>
    </row>
    <row r="77" spans="2:5" ht="15.75" customHeight="1" x14ac:dyDescent="0.25">
      <c r="B77" s="232" t="s">
        <v>118</v>
      </c>
      <c r="C77" s="232"/>
      <c r="D77" s="232"/>
      <c r="E77" s="232"/>
    </row>
    <row r="78" spans="2:5" ht="15.75" x14ac:dyDescent="0.25">
      <c r="B78" s="54"/>
      <c r="C78" s="54"/>
      <c r="D78" s="54"/>
      <c r="E78" s="55"/>
    </row>
    <row r="79" spans="2:5" ht="16.5" thickBot="1" x14ac:dyDescent="0.3">
      <c r="B79" s="227" t="s">
        <v>119</v>
      </c>
      <c r="C79" s="227"/>
      <c r="D79" s="227"/>
      <c r="E79" s="227"/>
    </row>
    <row r="80" spans="2:5" ht="15.75" x14ac:dyDescent="0.25">
      <c r="B80" s="228"/>
      <c r="C80" s="229"/>
      <c r="D80" s="229"/>
      <c r="E80" s="68" t="s">
        <v>275</v>
      </c>
    </row>
    <row r="81" spans="2:5" ht="15.75" x14ac:dyDescent="0.25">
      <c r="B81" s="69">
        <v>2</v>
      </c>
      <c r="C81" s="62" t="s">
        <v>120</v>
      </c>
      <c r="D81" s="62"/>
      <c r="E81" s="70" t="s">
        <v>68</v>
      </c>
    </row>
    <row r="82" spans="2:5" ht="15.75" x14ac:dyDescent="0.25">
      <c r="B82" s="71" t="s">
        <v>84</v>
      </c>
      <c r="C82" s="63" t="s">
        <v>85</v>
      </c>
      <c r="D82" s="63"/>
      <c r="E82" s="79">
        <f>E47</f>
        <v>0</v>
      </c>
    </row>
    <row r="83" spans="2:5" ht="18" customHeight="1" x14ac:dyDescent="0.25">
      <c r="B83" s="71" t="s">
        <v>94</v>
      </c>
      <c r="C83" s="63" t="s">
        <v>121</v>
      </c>
      <c r="D83" s="63"/>
      <c r="E83" s="79">
        <f>(E36+E48)</f>
        <v>0</v>
      </c>
    </row>
    <row r="84" spans="2:5" ht="15.75" x14ac:dyDescent="0.25">
      <c r="B84" s="71" t="s">
        <v>110</v>
      </c>
      <c r="C84" s="63" t="s">
        <v>111</v>
      </c>
      <c r="D84" s="63"/>
      <c r="E84" s="79">
        <f>E75</f>
        <v>0</v>
      </c>
    </row>
    <row r="85" spans="2:5" ht="16.5" thickBot="1" x14ac:dyDescent="0.3">
      <c r="B85" s="230" t="s">
        <v>77</v>
      </c>
      <c r="C85" s="231"/>
      <c r="D85" s="86"/>
      <c r="E85" s="87">
        <f>SUM(E82:E84)</f>
        <v>0</v>
      </c>
    </row>
    <row r="86" spans="2:5" ht="15.75" customHeight="1" x14ac:dyDescent="0.25">
      <c r="B86" s="232" t="s">
        <v>122</v>
      </c>
      <c r="C86" s="232"/>
      <c r="D86" s="232"/>
      <c r="E86" s="232"/>
    </row>
    <row r="87" spans="2:5" ht="15.75" x14ac:dyDescent="0.25">
      <c r="B87" s="232"/>
      <c r="C87" s="232"/>
      <c r="D87" s="232"/>
      <c r="E87" s="232"/>
    </row>
    <row r="88" spans="2:5" ht="16.5" thickBot="1" x14ac:dyDescent="0.3">
      <c r="B88" s="227" t="s">
        <v>123</v>
      </c>
      <c r="C88" s="227"/>
      <c r="D88" s="227"/>
      <c r="E88" s="227"/>
    </row>
    <row r="89" spans="2:5" ht="15.75" x14ac:dyDescent="0.25">
      <c r="B89" s="228"/>
      <c r="C89" s="229"/>
      <c r="D89" s="229"/>
      <c r="E89" s="68" t="s">
        <v>275</v>
      </c>
    </row>
    <row r="90" spans="2:5" ht="15.75" x14ac:dyDescent="0.25">
      <c r="B90" s="69">
        <v>3</v>
      </c>
      <c r="C90" s="62" t="s">
        <v>124</v>
      </c>
      <c r="D90" s="62" t="s">
        <v>86</v>
      </c>
      <c r="E90" s="70" t="s">
        <v>68</v>
      </c>
    </row>
    <row r="91" spans="2:5" ht="15.75" x14ac:dyDescent="0.25">
      <c r="B91" s="71" t="s">
        <v>41</v>
      </c>
      <c r="C91" s="88" t="s">
        <v>125</v>
      </c>
      <c r="D91" s="64">
        <v>1.8100000000000002E-2</v>
      </c>
      <c r="E91" s="79">
        <f>D91*E35</f>
        <v>0</v>
      </c>
    </row>
    <row r="92" spans="2:5" ht="15.75" x14ac:dyDescent="0.25">
      <c r="B92" s="71" t="s">
        <v>44</v>
      </c>
      <c r="C92" s="88" t="s">
        <v>126</v>
      </c>
      <c r="D92" s="64">
        <v>1.4E-3</v>
      </c>
      <c r="E92" s="79">
        <f>D92*E35</f>
        <v>0</v>
      </c>
    </row>
    <row r="93" spans="2:5" ht="15.75" x14ac:dyDescent="0.25">
      <c r="B93" s="71" t="s">
        <v>47</v>
      </c>
      <c r="C93" s="88" t="s">
        <v>127</v>
      </c>
      <c r="D93" s="64">
        <v>4.0500000000000001E-2</v>
      </c>
      <c r="E93" s="79">
        <f>D93*E35</f>
        <v>0</v>
      </c>
    </row>
    <row r="94" spans="2:5" ht="15.75" x14ac:dyDescent="0.25">
      <c r="B94" s="71" t="s">
        <v>52</v>
      </c>
      <c r="C94" s="88" t="s">
        <v>128</v>
      </c>
      <c r="D94" s="64">
        <v>1.9E-3</v>
      </c>
      <c r="E94" s="79">
        <f>D94*E35</f>
        <v>0</v>
      </c>
    </row>
    <row r="95" spans="2:5" ht="15.75" x14ac:dyDescent="0.25">
      <c r="B95" s="71" t="s">
        <v>73</v>
      </c>
      <c r="C95" s="88" t="s">
        <v>129</v>
      </c>
      <c r="D95" s="64">
        <f>D94*D64</f>
        <v>6.6120000000000003E-4</v>
      </c>
      <c r="E95" s="79">
        <f>D95*E35</f>
        <v>0</v>
      </c>
    </row>
    <row r="96" spans="2:5" ht="15.75" x14ac:dyDescent="0.25">
      <c r="B96" s="71" t="s">
        <v>75</v>
      </c>
      <c r="C96" s="88" t="s">
        <v>130</v>
      </c>
      <c r="D96" s="64">
        <v>4.4999999999999997E-3</v>
      </c>
      <c r="E96" s="79">
        <f>D96*E35</f>
        <v>0</v>
      </c>
    </row>
    <row r="97" spans="2:5" ht="16.5" thickBot="1" x14ac:dyDescent="0.3">
      <c r="B97" s="230" t="s">
        <v>77</v>
      </c>
      <c r="C97" s="231"/>
      <c r="D97" s="84">
        <f>SUM(D91:D96)</f>
        <v>6.7061200000000001E-2</v>
      </c>
      <c r="E97" s="87">
        <f>SUM(E91:E96)</f>
        <v>0</v>
      </c>
    </row>
    <row r="98" spans="2:5" ht="15.75" customHeight="1" x14ac:dyDescent="0.25">
      <c r="B98" s="232" t="s">
        <v>131</v>
      </c>
      <c r="C98" s="232"/>
      <c r="D98" s="232"/>
      <c r="E98" s="232"/>
    </row>
    <row r="99" spans="2:5" ht="15.75" x14ac:dyDescent="0.25">
      <c r="B99" s="54"/>
      <c r="C99" s="54"/>
      <c r="D99" s="54"/>
      <c r="E99" s="55"/>
    </row>
    <row r="100" spans="2:5" ht="15.75" x14ac:dyDescent="0.25">
      <c r="B100" s="227" t="s">
        <v>132</v>
      </c>
      <c r="C100" s="227"/>
      <c r="D100" s="227"/>
      <c r="E100" s="227"/>
    </row>
    <row r="101" spans="2:5" ht="15.75" x14ac:dyDescent="0.25">
      <c r="B101" s="54"/>
      <c r="C101" s="54"/>
      <c r="D101" s="54"/>
      <c r="E101" s="55"/>
    </row>
    <row r="102" spans="2:5" ht="16.5" thickBot="1" x14ac:dyDescent="0.3">
      <c r="B102" s="227" t="s">
        <v>133</v>
      </c>
      <c r="C102" s="227"/>
      <c r="D102" s="227"/>
      <c r="E102" s="227"/>
    </row>
    <row r="103" spans="2:5" ht="15.75" x14ac:dyDescent="0.25">
      <c r="B103" s="238"/>
      <c r="C103" s="239"/>
      <c r="D103" s="239"/>
      <c r="E103" s="68" t="s">
        <v>275</v>
      </c>
    </row>
    <row r="104" spans="2:5" ht="15.75" x14ac:dyDescent="0.25">
      <c r="B104" s="69" t="s">
        <v>134</v>
      </c>
      <c r="C104" s="62" t="s">
        <v>135</v>
      </c>
      <c r="D104" s="62" t="s">
        <v>86</v>
      </c>
      <c r="E104" s="70" t="s">
        <v>68</v>
      </c>
    </row>
    <row r="105" spans="2:5" ht="15.75" x14ac:dyDescent="0.25">
      <c r="B105" s="71" t="s">
        <v>41</v>
      </c>
      <c r="C105" s="63" t="s">
        <v>136</v>
      </c>
      <c r="D105" s="64">
        <v>9.4999999999999998E-3</v>
      </c>
      <c r="E105" s="79">
        <f>D105*E35</f>
        <v>0</v>
      </c>
    </row>
    <row r="106" spans="2:5" ht="15.75" x14ac:dyDescent="0.25">
      <c r="B106" s="71" t="s">
        <v>44</v>
      </c>
      <c r="C106" s="63" t="s">
        <v>137</v>
      </c>
      <c r="D106" s="64">
        <v>4.1700000000000001E-2</v>
      </c>
      <c r="E106" s="79">
        <f>D106*E35</f>
        <v>0</v>
      </c>
    </row>
    <row r="107" spans="2:5" ht="15.75" x14ac:dyDescent="0.25">
      <c r="B107" s="71" t="s">
        <v>47</v>
      </c>
      <c r="C107" s="63" t="s">
        <v>138</v>
      </c>
      <c r="D107" s="64">
        <v>1E-3</v>
      </c>
      <c r="E107" s="79">
        <f>D107*E35</f>
        <v>0</v>
      </c>
    </row>
    <row r="108" spans="2:5" ht="15.75" x14ac:dyDescent="0.25">
      <c r="B108" s="71" t="s">
        <v>52</v>
      </c>
      <c r="C108" s="63" t="s">
        <v>139</v>
      </c>
      <c r="D108" s="64">
        <v>6.3E-3</v>
      </c>
      <c r="E108" s="79">
        <f>D108*E35</f>
        <v>0</v>
      </c>
    </row>
    <row r="109" spans="2:5" ht="15.75" x14ac:dyDescent="0.25">
      <c r="B109" s="71" t="s">
        <v>73</v>
      </c>
      <c r="C109" s="63" t="s">
        <v>140</v>
      </c>
      <c r="D109" s="64">
        <v>2.0000000000000001E-4</v>
      </c>
      <c r="E109" s="79">
        <f>D109*E35</f>
        <v>0</v>
      </c>
    </row>
    <row r="110" spans="2:5" ht="15.75" x14ac:dyDescent="0.25">
      <c r="B110" s="71" t="s">
        <v>75</v>
      </c>
      <c r="C110" s="63" t="s">
        <v>141</v>
      </c>
      <c r="D110" s="64">
        <v>0</v>
      </c>
      <c r="E110" s="79">
        <v>0</v>
      </c>
    </row>
    <row r="111" spans="2:5" ht="16.5" thickBot="1" x14ac:dyDescent="0.3">
      <c r="B111" s="230" t="s">
        <v>107</v>
      </c>
      <c r="C111" s="231"/>
      <c r="D111" s="84">
        <f>SUM(D105:D110)</f>
        <v>5.8700000000000002E-2</v>
      </c>
      <c r="E111" s="87">
        <f>SUM(E105:E110)</f>
        <v>0</v>
      </c>
    </row>
    <row r="112" spans="2:5" ht="15.75" customHeight="1" x14ac:dyDescent="0.25">
      <c r="B112" s="232" t="s">
        <v>142</v>
      </c>
      <c r="C112" s="232"/>
      <c r="D112" s="232"/>
      <c r="E112" s="232"/>
    </row>
    <row r="113" spans="2:5" ht="15.75" customHeight="1" x14ac:dyDescent="0.25">
      <c r="B113" s="232" t="s">
        <v>143</v>
      </c>
      <c r="C113" s="232"/>
      <c r="D113" s="232"/>
      <c r="E113" s="232"/>
    </row>
    <row r="114" spans="2:5" ht="15.75" x14ac:dyDescent="0.25">
      <c r="B114" s="54"/>
      <c r="C114" s="54"/>
      <c r="D114" s="54"/>
      <c r="E114" s="54"/>
    </row>
    <row r="115" spans="2:5" ht="16.5" thickBot="1" x14ac:dyDescent="0.3">
      <c r="B115" s="227" t="s">
        <v>144</v>
      </c>
      <c r="C115" s="227"/>
      <c r="D115" s="227"/>
      <c r="E115" s="227"/>
    </row>
    <row r="116" spans="2:5" ht="15.75" x14ac:dyDescent="0.25">
      <c r="B116" s="238"/>
      <c r="C116" s="239"/>
      <c r="D116" s="239"/>
      <c r="E116" s="68" t="s">
        <v>275</v>
      </c>
    </row>
    <row r="117" spans="2:5" ht="15.75" x14ac:dyDescent="0.25">
      <c r="B117" s="69" t="s">
        <v>145</v>
      </c>
      <c r="C117" s="62" t="s">
        <v>146</v>
      </c>
      <c r="D117" s="62"/>
      <c r="E117" s="70" t="s">
        <v>68</v>
      </c>
    </row>
    <row r="118" spans="2:5" ht="15.75" x14ac:dyDescent="0.25">
      <c r="B118" s="71" t="s">
        <v>41</v>
      </c>
      <c r="C118" s="63" t="s">
        <v>147</v>
      </c>
      <c r="D118" s="63"/>
      <c r="E118" s="79">
        <v>0</v>
      </c>
    </row>
    <row r="119" spans="2:5" ht="16.5" thickBot="1" x14ac:dyDescent="0.3">
      <c r="B119" s="230" t="s">
        <v>77</v>
      </c>
      <c r="C119" s="231"/>
      <c r="D119" s="86"/>
      <c r="E119" s="82">
        <f>SUM(E118)</f>
        <v>0</v>
      </c>
    </row>
    <row r="120" spans="2:5" ht="15.75" x14ac:dyDescent="0.25">
      <c r="B120" s="54"/>
      <c r="C120" s="54"/>
      <c r="D120" s="54"/>
      <c r="E120" s="55"/>
    </row>
    <row r="121" spans="2:5" ht="15" customHeight="1" x14ac:dyDescent="0.25">
      <c r="B121" s="276" t="s">
        <v>148</v>
      </c>
      <c r="C121" s="276"/>
      <c r="D121" s="276"/>
      <c r="E121" s="276"/>
    </row>
    <row r="122" spans="2:5" ht="15.75" customHeight="1" thickBot="1" x14ac:dyDescent="0.3">
      <c r="B122" s="276"/>
      <c r="C122" s="276"/>
      <c r="D122" s="276"/>
      <c r="E122" s="276"/>
    </row>
    <row r="123" spans="2:5" ht="15.75" x14ac:dyDescent="0.25">
      <c r="B123" s="89">
        <v>4</v>
      </c>
      <c r="C123" s="90" t="s">
        <v>149</v>
      </c>
      <c r="D123" s="90"/>
      <c r="E123" s="91" t="s">
        <v>68</v>
      </c>
    </row>
    <row r="124" spans="2:5" ht="15.75" x14ac:dyDescent="0.25">
      <c r="B124" s="71" t="s">
        <v>134</v>
      </c>
      <c r="C124" s="63" t="s">
        <v>135</v>
      </c>
      <c r="D124" s="63"/>
      <c r="E124" s="79">
        <f>E111</f>
        <v>0</v>
      </c>
    </row>
    <row r="125" spans="2:5" ht="15.75" x14ac:dyDescent="0.25">
      <c r="B125" s="71" t="s">
        <v>145</v>
      </c>
      <c r="C125" s="63" t="s">
        <v>150</v>
      </c>
      <c r="D125" s="63"/>
      <c r="E125" s="79">
        <v>0</v>
      </c>
    </row>
    <row r="126" spans="2:5" ht="16.5" thickBot="1" x14ac:dyDescent="0.3">
      <c r="B126" s="230" t="s">
        <v>77</v>
      </c>
      <c r="C126" s="231"/>
      <c r="D126" s="86"/>
      <c r="E126" s="87">
        <f>SUM(E124:E125)</f>
        <v>0</v>
      </c>
    </row>
    <row r="127" spans="2:5" ht="15.75" x14ac:dyDescent="0.25">
      <c r="B127" s="54"/>
      <c r="C127" s="54"/>
      <c r="D127" s="54"/>
      <c r="E127" s="55"/>
    </row>
    <row r="128" spans="2:5" ht="16.5" thickBot="1" x14ac:dyDescent="0.3">
      <c r="B128" s="227" t="s">
        <v>151</v>
      </c>
      <c r="C128" s="227"/>
      <c r="D128" s="227"/>
      <c r="E128" s="227"/>
    </row>
    <row r="129" spans="2:5" ht="15.75" x14ac:dyDescent="0.25">
      <c r="B129" s="228"/>
      <c r="C129" s="229"/>
      <c r="D129" s="229"/>
      <c r="E129" s="68" t="s">
        <v>275</v>
      </c>
    </row>
    <row r="130" spans="2:5" ht="15.75" x14ac:dyDescent="0.25">
      <c r="B130" s="69">
        <v>5</v>
      </c>
      <c r="C130" s="92" t="s">
        <v>152</v>
      </c>
      <c r="D130" s="92" t="s">
        <v>86</v>
      </c>
      <c r="E130" s="70" t="s">
        <v>68</v>
      </c>
    </row>
    <row r="131" spans="2:5" ht="16.5" x14ac:dyDescent="0.25">
      <c r="B131" s="71" t="s">
        <v>41</v>
      </c>
      <c r="C131" s="63" t="s">
        <v>153</v>
      </c>
      <c r="D131" s="77"/>
      <c r="E131" s="93">
        <f>'Encarregado - Uniforme'!H24</f>
        <v>0</v>
      </c>
    </row>
    <row r="132" spans="2:5" ht="15.75" x14ac:dyDescent="0.25">
      <c r="B132" s="71" t="s">
        <v>44</v>
      </c>
      <c r="C132" s="63" t="s">
        <v>154</v>
      </c>
      <c r="D132" s="77"/>
      <c r="E132" s="79">
        <v>0</v>
      </c>
    </row>
    <row r="133" spans="2:5" ht="15.75" x14ac:dyDescent="0.25">
      <c r="B133" s="71" t="s">
        <v>47</v>
      </c>
      <c r="C133" s="63" t="s">
        <v>155</v>
      </c>
      <c r="D133" s="77"/>
      <c r="E133" s="79">
        <f>'Relógio de Ponto'!E5</f>
        <v>0</v>
      </c>
    </row>
    <row r="134" spans="2:5" ht="15.75" x14ac:dyDescent="0.25">
      <c r="B134" s="71" t="s">
        <v>52</v>
      </c>
      <c r="C134" s="63" t="s">
        <v>76</v>
      </c>
      <c r="D134" s="77"/>
      <c r="E134" s="79"/>
    </row>
    <row r="135" spans="2:5" ht="16.5" thickBot="1" x14ac:dyDescent="0.3">
      <c r="B135" s="230" t="s">
        <v>107</v>
      </c>
      <c r="C135" s="231"/>
      <c r="D135" s="86"/>
      <c r="E135" s="87">
        <f>SUM(E131:E134)</f>
        <v>0</v>
      </c>
    </row>
    <row r="136" spans="2:5" ht="15.75" x14ac:dyDescent="0.25">
      <c r="B136" s="54" t="s">
        <v>156</v>
      </c>
      <c r="C136" s="54"/>
      <c r="D136" s="54"/>
      <c r="E136" s="55"/>
    </row>
    <row r="137" spans="2:5" ht="15.75" x14ac:dyDescent="0.25">
      <c r="B137" s="54"/>
      <c r="C137" s="54"/>
      <c r="D137" s="54"/>
      <c r="E137" s="55"/>
    </row>
    <row r="138" spans="2:5" ht="16.5" thickBot="1" x14ac:dyDescent="0.3">
      <c r="B138" s="227" t="s">
        <v>157</v>
      </c>
      <c r="C138" s="227"/>
      <c r="D138" s="227"/>
      <c r="E138" s="227"/>
    </row>
    <row r="139" spans="2:5" ht="15.75" x14ac:dyDescent="0.25">
      <c r="B139" s="228"/>
      <c r="C139" s="229"/>
      <c r="D139" s="229"/>
      <c r="E139" s="68" t="s">
        <v>275</v>
      </c>
    </row>
    <row r="140" spans="2:5" ht="15.75" x14ac:dyDescent="0.25">
      <c r="B140" s="69">
        <v>6</v>
      </c>
      <c r="C140" s="92" t="s">
        <v>158</v>
      </c>
      <c r="D140" s="92" t="s">
        <v>86</v>
      </c>
      <c r="E140" s="70" t="s">
        <v>68</v>
      </c>
    </row>
    <row r="141" spans="2:5" ht="15.75" x14ac:dyDescent="0.25">
      <c r="B141" s="71" t="s">
        <v>41</v>
      </c>
      <c r="C141" s="63" t="s">
        <v>159</v>
      </c>
      <c r="D141" s="64">
        <v>0.03</v>
      </c>
      <c r="E141" s="79">
        <f>D141*(E135+E126+E97+E85+E35)</f>
        <v>0</v>
      </c>
    </row>
    <row r="142" spans="2:5" ht="15.75" x14ac:dyDescent="0.25">
      <c r="B142" s="71" t="s">
        <v>44</v>
      </c>
      <c r="C142" s="63" t="s">
        <v>160</v>
      </c>
      <c r="D142" s="64">
        <v>6.7900000000000002E-2</v>
      </c>
      <c r="E142" s="79">
        <f>D142*(E135+E126+E97+E85+E35+E141)</f>
        <v>0</v>
      </c>
    </row>
    <row r="143" spans="2:5" ht="15.75" x14ac:dyDescent="0.25">
      <c r="B143" s="71" t="s">
        <v>47</v>
      </c>
      <c r="C143" s="63" t="s">
        <v>161</v>
      </c>
      <c r="D143" s="64">
        <f>SUM(D144:D146)</f>
        <v>0.14250000000000002</v>
      </c>
      <c r="E143" s="79">
        <f>D143*(E142+E141+E135+E126+E97+E85+E35)</f>
        <v>0</v>
      </c>
    </row>
    <row r="144" spans="2:5" ht="15.75" x14ac:dyDescent="0.25">
      <c r="B144" s="71"/>
      <c r="C144" s="63" t="s">
        <v>162</v>
      </c>
      <c r="D144" s="64">
        <v>1.6500000000000001E-2</v>
      </c>
      <c r="E144" s="79"/>
    </row>
    <row r="145" spans="2:5" ht="15.75" x14ac:dyDescent="0.25">
      <c r="B145" s="71"/>
      <c r="C145" s="63" t="s">
        <v>163</v>
      </c>
      <c r="D145" s="64">
        <v>7.5999999999999998E-2</v>
      </c>
      <c r="E145" s="79"/>
    </row>
    <row r="146" spans="2:5" ht="15.75" x14ac:dyDescent="0.25">
      <c r="B146" s="71"/>
      <c r="C146" s="63" t="s">
        <v>164</v>
      </c>
      <c r="D146" s="64">
        <v>0.05</v>
      </c>
      <c r="E146" s="79"/>
    </row>
    <row r="147" spans="2:5" ht="16.5" thickBot="1" x14ac:dyDescent="0.3">
      <c r="B147" s="230" t="s">
        <v>107</v>
      </c>
      <c r="C147" s="231"/>
      <c r="D147" s="84">
        <f>D141+D142+D143</f>
        <v>0.2404</v>
      </c>
      <c r="E147" s="87">
        <f>SUM(E141:E146)</f>
        <v>0</v>
      </c>
    </row>
    <row r="148" spans="2:5" ht="15.75" x14ac:dyDescent="0.25">
      <c r="B148" s="232" t="s">
        <v>165</v>
      </c>
      <c r="C148" s="232"/>
      <c r="D148" s="232"/>
      <c r="E148" s="232"/>
    </row>
    <row r="149" spans="2:5" ht="15.75" x14ac:dyDescent="0.25">
      <c r="B149" s="54"/>
      <c r="C149" s="54"/>
      <c r="D149" s="54"/>
      <c r="E149" s="55"/>
    </row>
    <row r="150" spans="2:5" ht="16.5" thickBot="1" x14ac:dyDescent="0.3">
      <c r="B150" s="227" t="s">
        <v>166</v>
      </c>
      <c r="C150" s="227"/>
      <c r="D150" s="227"/>
      <c r="E150" s="227"/>
    </row>
    <row r="151" spans="2:5" ht="15.75" x14ac:dyDescent="0.25">
      <c r="B151" s="228"/>
      <c r="C151" s="229"/>
      <c r="D151" s="229"/>
      <c r="E151" s="68" t="s">
        <v>275</v>
      </c>
    </row>
    <row r="152" spans="2:5" ht="15.75" x14ac:dyDescent="0.25">
      <c r="B152" s="69"/>
      <c r="C152" s="62" t="s">
        <v>167</v>
      </c>
      <c r="D152" s="62"/>
      <c r="E152" s="70" t="s">
        <v>68</v>
      </c>
    </row>
    <row r="153" spans="2:5" ht="15.75" x14ac:dyDescent="0.25">
      <c r="B153" s="69" t="s">
        <v>41</v>
      </c>
      <c r="C153" s="63" t="s">
        <v>168</v>
      </c>
      <c r="D153" s="63"/>
      <c r="E153" s="79">
        <f>E35</f>
        <v>0</v>
      </c>
    </row>
    <row r="154" spans="2:5" ht="15.75" x14ac:dyDescent="0.25">
      <c r="B154" s="69" t="s">
        <v>44</v>
      </c>
      <c r="C154" s="63" t="s">
        <v>82</v>
      </c>
      <c r="D154" s="63"/>
      <c r="E154" s="79">
        <f>E85</f>
        <v>0</v>
      </c>
    </row>
    <row r="155" spans="2:5" ht="15.75" x14ac:dyDescent="0.25">
      <c r="B155" s="69" t="s">
        <v>47</v>
      </c>
      <c r="C155" s="63" t="s">
        <v>169</v>
      </c>
      <c r="D155" s="63"/>
      <c r="E155" s="79">
        <f>E97</f>
        <v>0</v>
      </c>
    </row>
    <row r="156" spans="2:5" ht="15.75" x14ac:dyDescent="0.25">
      <c r="B156" s="69" t="s">
        <v>52</v>
      </c>
      <c r="C156" s="63" t="s">
        <v>132</v>
      </c>
      <c r="D156" s="63"/>
      <c r="E156" s="79">
        <f>E126</f>
        <v>0</v>
      </c>
    </row>
    <row r="157" spans="2:5" ht="15.75" x14ac:dyDescent="0.25">
      <c r="B157" s="69" t="s">
        <v>73</v>
      </c>
      <c r="C157" s="63" t="s">
        <v>151</v>
      </c>
      <c r="D157" s="63"/>
      <c r="E157" s="79">
        <f>E135</f>
        <v>0</v>
      </c>
    </row>
    <row r="158" spans="2:5" ht="15.75" x14ac:dyDescent="0.25">
      <c r="B158" s="233" t="s">
        <v>170</v>
      </c>
      <c r="C158" s="234"/>
      <c r="D158" s="62"/>
      <c r="E158" s="80">
        <f>SUM(E153:E157)</f>
        <v>0</v>
      </c>
    </row>
    <row r="159" spans="2:5" ht="15.75" x14ac:dyDescent="0.25">
      <c r="B159" s="69" t="s">
        <v>75</v>
      </c>
      <c r="C159" s="63" t="s">
        <v>171</v>
      </c>
      <c r="D159" s="63"/>
      <c r="E159" s="79">
        <f>E147</f>
        <v>0</v>
      </c>
    </row>
    <row r="160" spans="2:5" ht="16.5" customHeight="1" thickBot="1" x14ac:dyDescent="0.3">
      <c r="B160" s="235" t="s">
        <v>172</v>
      </c>
      <c r="C160" s="236"/>
      <c r="D160" s="237"/>
      <c r="E160" s="94">
        <f>ROUND(SUM(E158:E159),2)</f>
        <v>0</v>
      </c>
    </row>
  </sheetData>
  <mergeCells count="71">
    <mergeCell ref="B53:E53"/>
    <mergeCell ref="E56:E64"/>
    <mergeCell ref="B64:C64"/>
    <mergeCell ref="B65:E65"/>
    <mergeCell ref="B54:D54"/>
    <mergeCell ref="C21:D21"/>
    <mergeCell ref="C22:D22"/>
    <mergeCell ref="C23:D23"/>
    <mergeCell ref="B51:E51"/>
    <mergeCell ref="B42:E42"/>
    <mergeCell ref="B47:C47"/>
    <mergeCell ref="B49:E49"/>
    <mergeCell ref="B50:E50"/>
    <mergeCell ref="B26:E26"/>
    <mergeCell ref="B35:C35"/>
    <mergeCell ref="B37:E37"/>
    <mergeCell ref="B38:E38"/>
    <mergeCell ref="B40:E40"/>
    <mergeCell ref="B1:E1"/>
    <mergeCell ref="B2:E2"/>
    <mergeCell ref="C4:E4"/>
    <mergeCell ref="C5:E5"/>
    <mergeCell ref="C6:E6"/>
    <mergeCell ref="B135:C135"/>
    <mergeCell ref="B138:E138"/>
    <mergeCell ref="B147:C147"/>
    <mergeCell ref="B7:C7"/>
    <mergeCell ref="D12:E12"/>
    <mergeCell ref="D13:E13"/>
    <mergeCell ref="B15:E15"/>
    <mergeCell ref="B16:C16"/>
    <mergeCell ref="B8:E8"/>
    <mergeCell ref="D9:E9"/>
    <mergeCell ref="D10:E10"/>
    <mergeCell ref="D11:E11"/>
    <mergeCell ref="C24:D24"/>
    <mergeCell ref="B17:C17"/>
    <mergeCell ref="B19:E19"/>
    <mergeCell ref="C20:D20"/>
    <mergeCell ref="B121:E122"/>
    <mergeCell ref="B126:C126"/>
    <mergeCell ref="B128:E128"/>
    <mergeCell ref="B160:D160"/>
    <mergeCell ref="B97:C97"/>
    <mergeCell ref="B98:E98"/>
    <mergeCell ref="B100:E100"/>
    <mergeCell ref="B102:E102"/>
    <mergeCell ref="B111:C111"/>
    <mergeCell ref="B112:E112"/>
    <mergeCell ref="B113:E113"/>
    <mergeCell ref="B115:E115"/>
    <mergeCell ref="B119:C119"/>
    <mergeCell ref="B158:C158"/>
    <mergeCell ref="B139:D139"/>
    <mergeCell ref="B151:D151"/>
    <mergeCell ref="B148:E148"/>
    <mergeCell ref="B150:E150"/>
    <mergeCell ref="B67:E67"/>
    <mergeCell ref="B75:C75"/>
    <mergeCell ref="B76:E76"/>
    <mergeCell ref="B77:E77"/>
    <mergeCell ref="B79:E79"/>
    <mergeCell ref="B80:D80"/>
    <mergeCell ref="B89:D89"/>
    <mergeCell ref="B103:D103"/>
    <mergeCell ref="B116:D116"/>
    <mergeCell ref="B129:D129"/>
    <mergeCell ref="B85:C85"/>
    <mergeCell ref="B86:E86"/>
    <mergeCell ref="B87:E87"/>
    <mergeCell ref="B88:E88"/>
  </mergeCells>
  <pageMargins left="0.511811024" right="0.511811024" top="0.78740157499999996" bottom="0.78740157499999996" header="0.31496062000000002" footer="0.31496062000000002"/>
  <pageSetup paperSize="9"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5E983-CA7C-4EAB-AA70-00FDD6334A6D}">
  <sheetPr>
    <pageSetUpPr fitToPage="1"/>
  </sheetPr>
  <dimension ref="A1:G40"/>
  <sheetViews>
    <sheetView topLeftCell="A18" workbookViewId="0">
      <selection activeCell="B21" sqref="B21"/>
    </sheetView>
  </sheetViews>
  <sheetFormatPr defaultRowHeight="15" x14ac:dyDescent="0.25"/>
  <cols>
    <col min="1" max="1" width="25.5703125" bestFit="1" customWidth="1"/>
    <col min="2" max="2" width="16.7109375" bestFit="1" customWidth="1"/>
    <col min="3" max="3" width="18.5703125" bestFit="1" customWidth="1"/>
    <col min="4" max="4" width="18.7109375" bestFit="1" customWidth="1"/>
    <col min="5" max="5" width="15.7109375" bestFit="1" customWidth="1"/>
    <col min="6" max="6" width="18.85546875" bestFit="1" customWidth="1"/>
  </cols>
  <sheetData>
    <row r="1" spans="1:7" ht="15.75" x14ac:dyDescent="0.25">
      <c r="A1" s="285" t="s">
        <v>173</v>
      </c>
      <c r="B1" s="286"/>
      <c r="C1" s="286"/>
      <c r="D1" s="286"/>
      <c r="E1" s="286"/>
      <c r="F1" s="286"/>
      <c r="G1" s="286"/>
    </row>
    <row r="2" spans="1:7" ht="15.75" x14ac:dyDescent="0.25">
      <c r="A2" s="101"/>
      <c r="B2" s="101"/>
      <c r="C2" s="101"/>
      <c r="D2" s="101"/>
      <c r="E2" s="101"/>
      <c r="F2" s="101"/>
      <c r="G2" s="101"/>
    </row>
    <row r="3" spans="1:7" ht="15.75" x14ac:dyDescent="0.25">
      <c r="A3" s="287" t="s">
        <v>174</v>
      </c>
      <c r="B3" s="288"/>
      <c r="C3" s="288"/>
      <c r="D3" s="288"/>
      <c r="E3" s="288"/>
      <c r="F3" s="288"/>
      <c r="G3" s="288"/>
    </row>
    <row r="4" spans="1:7" ht="16.5" thickBot="1" x14ac:dyDescent="0.3">
      <c r="A4" s="53"/>
      <c r="B4" s="53"/>
      <c r="C4" s="53"/>
      <c r="D4" s="53"/>
      <c r="E4" s="53"/>
      <c r="F4" s="53"/>
      <c r="G4" s="53"/>
    </row>
    <row r="5" spans="1:7" ht="16.5" thickBot="1" x14ac:dyDescent="0.3">
      <c r="A5" s="282" t="s">
        <v>175</v>
      </c>
      <c r="B5" s="283"/>
      <c r="C5" s="283"/>
      <c r="D5" s="283"/>
      <c r="E5" s="284"/>
      <c r="F5" s="53"/>
      <c r="G5" s="53"/>
    </row>
    <row r="6" spans="1:7" ht="32.25" thickBot="1" x14ac:dyDescent="0.3">
      <c r="A6" s="119" t="s">
        <v>176</v>
      </c>
      <c r="B6" s="120" t="s">
        <v>177</v>
      </c>
      <c r="C6" s="120" t="s">
        <v>178</v>
      </c>
      <c r="D6" s="121" t="s">
        <v>179</v>
      </c>
      <c r="E6" s="122" t="s">
        <v>180</v>
      </c>
      <c r="F6" s="53"/>
      <c r="G6" s="53"/>
    </row>
    <row r="7" spans="1:7" ht="16.5" thickBot="1" x14ac:dyDescent="0.3">
      <c r="A7" s="123" t="s">
        <v>276</v>
      </c>
      <c r="B7" s="178"/>
      <c r="C7" s="182"/>
      <c r="D7" s="182"/>
      <c r="E7" s="180">
        <f>B7*C7*D7</f>
        <v>0</v>
      </c>
      <c r="F7" s="102"/>
      <c r="G7" s="53"/>
    </row>
    <row r="8" spans="1:7" ht="16.5" thickBot="1" x14ac:dyDescent="0.3">
      <c r="A8" s="53"/>
      <c r="B8" s="53"/>
      <c r="C8" s="53"/>
      <c r="D8" s="53"/>
      <c r="E8" s="53"/>
      <c r="F8" s="53"/>
      <c r="G8" s="53"/>
    </row>
    <row r="9" spans="1:7" ht="16.5" thickBot="1" x14ac:dyDescent="0.3">
      <c r="A9" s="282" t="s">
        <v>182</v>
      </c>
      <c r="B9" s="283"/>
      <c r="C9" s="283"/>
      <c r="D9" s="283"/>
      <c r="E9" s="284"/>
      <c r="F9" s="53"/>
      <c r="G9" s="53"/>
    </row>
    <row r="10" spans="1:7" ht="16.5" thickBot="1" x14ac:dyDescent="0.3">
      <c r="A10" s="119" t="s">
        <v>176</v>
      </c>
      <c r="B10" s="120" t="s">
        <v>183</v>
      </c>
      <c r="C10" s="120" t="s">
        <v>184</v>
      </c>
      <c r="D10" s="120" t="s">
        <v>86</v>
      </c>
      <c r="E10" s="122" t="s">
        <v>185</v>
      </c>
      <c r="F10" s="53"/>
      <c r="G10" s="53"/>
    </row>
    <row r="11" spans="1:7" ht="16.5" thickBot="1" x14ac:dyDescent="0.3">
      <c r="A11" s="123" t="s">
        <v>21</v>
      </c>
      <c r="B11" s="178">
        <f>'Encarregado(a) Geral'!E29</f>
        <v>0</v>
      </c>
      <c r="C11" s="183">
        <v>1</v>
      </c>
      <c r="D11" s="183">
        <v>0.06</v>
      </c>
      <c r="E11" s="180">
        <f>B11*C11*D11</f>
        <v>0</v>
      </c>
      <c r="F11" s="102"/>
      <c r="G11" s="53"/>
    </row>
    <row r="12" spans="1:7" ht="16.5" thickBot="1" x14ac:dyDescent="0.3">
      <c r="A12" s="53"/>
      <c r="B12" s="53"/>
      <c r="C12" s="53"/>
      <c r="D12" s="53"/>
      <c r="E12" s="53"/>
      <c r="F12" s="53"/>
      <c r="G12" s="53"/>
    </row>
    <row r="13" spans="1:7" ht="16.5" thickBot="1" x14ac:dyDescent="0.3">
      <c r="A13" s="289" t="s">
        <v>186</v>
      </c>
      <c r="B13" s="290"/>
      <c r="C13" s="290"/>
      <c r="D13" s="291"/>
      <c r="E13" s="53"/>
      <c r="F13" s="53"/>
      <c r="G13" s="53"/>
    </row>
    <row r="14" spans="1:7" ht="16.5" thickBot="1" x14ac:dyDescent="0.3">
      <c r="A14" s="119" t="s">
        <v>176</v>
      </c>
      <c r="B14" s="120" t="s">
        <v>180</v>
      </c>
      <c r="C14" s="120" t="s">
        <v>187</v>
      </c>
      <c r="D14" s="122" t="s">
        <v>188</v>
      </c>
      <c r="E14" s="53"/>
      <c r="F14" s="53"/>
      <c r="G14" s="53"/>
    </row>
    <row r="15" spans="1:7" ht="16.5" thickBot="1" x14ac:dyDescent="0.3">
      <c r="A15" s="123" t="s">
        <v>21</v>
      </c>
      <c r="B15" s="178">
        <f>E7</f>
        <v>0</v>
      </c>
      <c r="C15" s="178">
        <f>E11</f>
        <v>0</v>
      </c>
      <c r="D15" s="180">
        <f>B15-C15</f>
        <v>0</v>
      </c>
      <c r="E15" s="53"/>
      <c r="F15" s="53"/>
      <c r="G15" s="53"/>
    </row>
    <row r="16" spans="1:7" ht="15.75" x14ac:dyDescent="0.25">
      <c r="A16" s="53"/>
      <c r="B16" s="53"/>
      <c r="C16" s="53"/>
      <c r="D16" s="53"/>
      <c r="E16" s="53"/>
      <c r="F16" s="53"/>
      <c r="G16" s="53"/>
    </row>
    <row r="17" spans="1:7" ht="15.75" x14ac:dyDescent="0.25">
      <c r="A17" s="287" t="s">
        <v>189</v>
      </c>
      <c r="B17" s="288"/>
      <c r="C17" s="288"/>
      <c r="D17" s="288"/>
      <c r="E17" s="288"/>
      <c r="F17" s="288"/>
      <c r="G17" s="288"/>
    </row>
    <row r="18" spans="1:7" ht="16.5" thickBot="1" x14ac:dyDescent="0.3">
      <c r="A18" s="53"/>
      <c r="B18" s="53"/>
      <c r="C18" s="53"/>
      <c r="D18" s="53"/>
      <c r="E18" s="53"/>
      <c r="F18" s="53"/>
      <c r="G18" s="53"/>
    </row>
    <row r="19" spans="1:7" ht="16.5" thickBot="1" x14ac:dyDescent="0.3">
      <c r="A19" s="289" t="s">
        <v>190</v>
      </c>
      <c r="B19" s="290"/>
      <c r="C19" s="290"/>
      <c r="D19" s="291"/>
      <c r="E19" s="53"/>
      <c r="F19" s="53"/>
      <c r="G19" s="53"/>
    </row>
    <row r="20" spans="1:7" ht="48" thickBot="1" x14ac:dyDescent="0.3">
      <c r="A20" s="124" t="s">
        <v>176</v>
      </c>
      <c r="B20" s="125" t="s">
        <v>191</v>
      </c>
      <c r="C20" s="126" t="s">
        <v>179</v>
      </c>
      <c r="D20" s="127" t="s">
        <v>192</v>
      </c>
      <c r="E20" s="53"/>
      <c r="F20" s="53"/>
      <c r="G20" s="53"/>
    </row>
    <row r="21" spans="1:7" ht="16.5" thickBot="1" x14ac:dyDescent="0.3">
      <c r="A21" s="123" t="s">
        <v>21</v>
      </c>
      <c r="B21" s="178"/>
      <c r="C21" s="182">
        <f>D7</f>
        <v>0</v>
      </c>
      <c r="D21" s="180">
        <f>B21*C21</f>
        <v>0</v>
      </c>
      <c r="E21" s="53"/>
      <c r="F21" s="53"/>
      <c r="G21" s="53"/>
    </row>
    <row r="22" spans="1:7" ht="16.5" thickBot="1" x14ac:dyDescent="0.3">
      <c r="A22" s="53"/>
      <c r="B22" s="53"/>
      <c r="C22" s="53"/>
      <c r="D22" s="53"/>
      <c r="E22" s="53"/>
      <c r="F22" s="53"/>
      <c r="G22" s="53"/>
    </row>
    <row r="23" spans="1:7" ht="16.5" thickBot="1" x14ac:dyDescent="0.3">
      <c r="A23" s="282" t="s">
        <v>193</v>
      </c>
      <c r="B23" s="283"/>
      <c r="C23" s="283"/>
      <c r="D23" s="284"/>
      <c r="E23" s="53"/>
      <c r="F23" s="53"/>
      <c r="G23" s="53"/>
    </row>
    <row r="24" spans="1:7" ht="16.5" thickBot="1" x14ac:dyDescent="0.3">
      <c r="A24" s="119" t="s">
        <v>176</v>
      </c>
      <c r="B24" s="120" t="s">
        <v>183</v>
      </c>
      <c r="C24" s="120" t="s">
        <v>194</v>
      </c>
      <c r="D24" s="122" t="s">
        <v>185</v>
      </c>
      <c r="E24" s="53"/>
      <c r="F24" s="53"/>
      <c r="G24" s="53"/>
    </row>
    <row r="25" spans="1:7" ht="16.5" thickBot="1" x14ac:dyDescent="0.3">
      <c r="A25" s="123" t="s">
        <v>21</v>
      </c>
      <c r="B25" s="178">
        <f>D21</f>
        <v>0</v>
      </c>
      <c r="C25" s="181">
        <v>0</v>
      </c>
      <c r="D25" s="180">
        <f>C25*C21</f>
        <v>0</v>
      </c>
      <c r="E25" s="53"/>
      <c r="F25" s="53"/>
      <c r="G25" s="53"/>
    </row>
    <row r="26" spans="1:7" ht="16.5" thickBot="1" x14ac:dyDescent="0.3">
      <c r="A26" s="53"/>
      <c r="B26" s="53"/>
      <c r="C26" s="53"/>
      <c r="D26" s="53"/>
      <c r="E26" s="53"/>
      <c r="F26" s="53"/>
      <c r="G26" s="53"/>
    </row>
    <row r="27" spans="1:7" ht="16.5" thickBot="1" x14ac:dyDescent="0.3">
      <c r="A27" s="282" t="s">
        <v>195</v>
      </c>
      <c r="B27" s="283"/>
      <c r="C27" s="283"/>
      <c r="D27" s="284"/>
      <c r="E27" s="53"/>
      <c r="F27" s="53"/>
      <c r="G27" s="53"/>
    </row>
    <row r="28" spans="1:7" ht="16.5" thickBot="1" x14ac:dyDescent="0.3">
      <c r="A28" s="119" t="s">
        <v>176</v>
      </c>
      <c r="B28" s="120" t="s">
        <v>180</v>
      </c>
      <c r="C28" s="120" t="s">
        <v>185</v>
      </c>
      <c r="D28" s="122" t="s">
        <v>188</v>
      </c>
      <c r="E28" s="53"/>
      <c r="F28" s="53"/>
      <c r="G28" s="53"/>
    </row>
    <row r="29" spans="1:7" ht="16.5" thickBot="1" x14ac:dyDescent="0.3">
      <c r="A29" s="123" t="s">
        <v>21</v>
      </c>
      <c r="B29" s="178">
        <f>D21</f>
        <v>0</v>
      </c>
      <c r="C29" s="178">
        <f>D25</f>
        <v>0</v>
      </c>
      <c r="D29" s="180">
        <f>B29-C29</f>
        <v>0</v>
      </c>
      <c r="E29" s="53"/>
      <c r="F29" s="53"/>
      <c r="G29" s="53"/>
    </row>
    <row r="30" spans="1:7" ht="15.75" x14ac:dyDescent="0.25">
      <c r="A30" s="53"/>
      <c r="B30" s="53"/>
      <c r="C30" s="53"/>
      <c r="D30" s="53"/>
      <c r="E30" s="53"/>
      <c r="F30" s="53"/>
      <c r="G30" s="53"/>
    </row>
    <row r="31" spans="1:7" ht="15.75" x14ac:dyDescent="0.25">
      <c r="A31" s="53"/>
      <c r="B31" s="53"/>
      <c r="C31" s="53"/>
      <c r="D31" s="53"/>
      <c r="E31" s="53"/>
      <c r="F31" s="53"/>
      <c r="G31" s="53"/>
    </row>
    <row r="32" spans="1:7" ht="15.75" x14ac:dyDescent="0.25">
      <c r="A32" s="287" t="s">
        <v>196</v>
      </c>
      <c r="B32" s="292"/>
      <c r="C32" s="292"/>
      <c r="D32" s="292"/>
      <c r="E32" s="292"/>
      <c r="F32" s="292"/>
      <c r="G32" s="292"/>
    </row>
    <row r="33" spans="1:7" ht="16.5" thickBot="1" x14ac:dyDescent="0.3">
      <c r="A33" s="53"/>
      <c r="B33" s="53"/>
      <c r="C33" s="53"/>
      <c r="D33" s="53"/>
      <c r="E33" s="53"/>
      <c r="F33" s="53"/>
      <c r="G33" s="53"/>
    </row>
    <row r="34" spans="1:7" ht="16.5" thickBot="1" x14ac:dyDescent="0.3">
      <c r="A34" s="289" t="s">
        <v>197</v>
      </c>
      <c r="B34" s="290"/>
      <c r="C34" s="290"/>
      <c r="D34" s="291"/>
      <c r="E34" s="53"/>
      <c r="F34" s="53"/>
      <c r="G34" s="53"/>
    </row>
    <row r="35" spans="1:7" ht="16.5" thickBot="1" x14ac:dyDescent="0.3">
      <c r="A35" s="119" t="s">
        <v>176</v>
      </c>
      <c r="B35" s="120" t="s">
        <v>180</v>
      </c>
      <c r="C35" s="120" t="s">
        <v>185</v>
      </c>
      <c r="D35" s="122" t="s">
        <v>188</v>
      </c>
      <c r="E35" s="53"/>
      <c r="F35" s="53"/>
      <c r="G35" s="53"/>
    </row>
    <row r="36" spans="1:7" ht="16.5" thickBot="1" x14ac:dyDescent="0.3">
      <c r="A36" s="123" t="s">
        <v>21</v>
      </c>
      <c r="B36" s="178">
        <v>0</v>
      </c>
      <c r="C36" s="178">
        <v>0</v>
      </c>
      <c r="D36" s="180">
        <v>0</v>
      </c>
      <c r="E36" s="53"/>
      <c r="F36" s="53"/>
      <c r="G36" s="53"/>
    </row>
    <row r="37" spans="1:7" ht="16.5" thickBot="1" x14ac:dyDescent="0.3">
      <c r="A37" s="53"/>
      <c r="B37" s="53"/>
      <c r="C37" s="53"/>
      <c r="D37" s="53"/>
      <c r="E37" s="53"/>
      <c r="F37" s="53"/>
      <c r="G37" s="53"/>
    </row>
    <row r="38" spans="1:7" ht="16.5" thickBot="1" x14ac:dyDescent="0.3">
      <c r="A38" s="282" t="s">
        <v>245</v>
      </c>
      <c r="B38" s="283"/>
      <c r="C38" s="283"/>
      <c r="D38" s="283"/>
      <c r="E38" s="283"/>
      <c r="F38" s="283"/>
      <c r="G38" s="284"/>
    </row>
    <row r="39" spans="1:7" ht="16.5" thickBot="1" x14ac:dyDescent="0.3">
      <c r="A39" s="119" t="s">
        <v>176</v>
      </c>
      <c r="B39" s="120" t="s">
        <v>199</v>
      </c>
      <c r="C39" s="120" t="s">
        <v>200</v>
      </c>
      <c r="D39" s="120" t="s">
        <v>201</v>
      </c>
      <c r="E39" s="120" t="s">
        <v>202</v>
      </c>
      <c r="F39" s="135" t="s">
        <v>203</v>
      </c>
      <c r="G39" s="122" t="s">
        <v>77</v>
      </c>
    </row>
    <row r="40" spans="1:7" ht="16.5" thickBot="1" x14ac:dyDescent="0.3">
      <c r="A40" s="123" t="s">
        <v>21</v>
      </c>
      <c r="B40" s="178">
        <f>D15</f>
        <v>0</v>
      </c>
      <c r="C40" s="178">
        <f>D29</f>
        <v>0</v>
      </c>
      <c r="D40" s="178">
        <v>0</v>
      </c>
      <c r="E40" s="178">
        <f>D36</f>
        <v>0</v>
      </c>
      <c r="F40" s="179">
        <v>0</v>
      </c>
      <c r="G40" s="180">
        <f>SUM(B40:F40)</f>
        <v>0</v>
      </c>
    </row>
  </sheetData>
  <mergeCells count="12">
    <mergeCell ref="A38:G38"/>
    <mergeCell ref="A1:G1"/>
    <mergeCell ref="A3:G3"/>
    <mergeCell ref="A5:E5"/>
    <mergeCell ref="A9:E9"/>
    <mergeCell ref="A13:D13"/>
    <mergeCell ref="A17:G17"/>
    <mergeCell ref="A19:D19"/>
    <mergeCell ref="A23:D23"/>
    <mergeCell ref="A27:D27"/>
    <mergeCell ref="A32:G32"/>
    <mergeCell ref="A34:D34"/>
  </mergeCells>
  <pageMargins left="0.511811024" right="0.511811024" top="0.78740157499999996" bottom="0.78740157499999996" header="0.31496062000000002" footer="0.31496062000000002"/>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4035C-8C87-4312-9128-D52F14953E1F}">
  <sheetPr>
    <pageSetUpPr fitToPage="1"/>
  </sheetPr>
  <dimension ref="B1:H24"/>
  <sheetViews>
    <sheetView topLeftCell="A6" workbookViewId="0">
      <selection activeCell="G16" sqref="G16:G19"/>
    </sheetView>
  </sheetViews>
  <sheetFormatPr defaultRowHeight="15" x14ac:dyDescent="0.25"/>
  <cols>
    <col min="3" max="3" width="12.85546875" customWidth="1"/>
    <col min="4" max="4" width="13.7109375" customWidth="1"/>
    <col min="5" max="5" width="13.42578125" customWidth="1"/>
    <col min="6" max="6" width="32.85546875" customWidth="1"/>
    <col min="7" max="7" width="13.5703125" bestFit="1" customWidth="1"/>
    <col min="8" max="8" width="15" bestFit="1" customWidth="1"/>
  </cols>
  <sheetData>
    <row r="1" spans="2:8" ht="17.25" thickBot="1" x14ac:dyDescent="0.3">
      <c r="B1" s="103"/>
      <c r="C1" s="103"/>
      <c r="D1" s="103"/>
      <c r="E1" s="103"/>
      <c r="F1" s="103"/>
      <c r="G1" s="104"/>
      <c r="H1" s="104"/>
    </row>
    <row r="2" spans="2:8" ht="16.5" x14ac:dyDescent="0.25">
      <c r="B2" s="310" t="s">
        <v>277</v>
      </c>
      <c r="C2" s="311"/>
      <c r="D2" s="311"/>
      <c r="E2" s="311"/>
      <c r="F2" s="311"/>
      <c r="G2" s="311"/>
      <c r="H2" s="312"/>
    </row>
    <row r="3" spans="2:8" ht="33" x14ac:dyDescent="0.25">
      <c r="B3" s="110" t="s">
        <v>205</v>
      </c>
      <c r="C3" s="112" t="s">
        <v>206</v>
      </c>
      <c r="D3" s="112" t="s">
        <v>207</v>
      </c>
      <c r="E3" s="112" t="s">
        <v>208</v>
      </c>
      <c r="F3" s="112" t="s">
        <v>209</v>
      </c>
      <c r="G3" s="112" t="s">
        <v>210</v>
      </c>
      <c r="H3" s="114" t="s">
        <v>211</v>
      </c>
    </row>
    <row r="4" spans="2:8" ht="16.5" x14ac:dyDescent="0.25">
      <c r="B4" s="313"/>
      <c r="C4" s="314"/>
      <c r="D4" s="314"/>
      <c r="E4" s="314"/>
      <c r="F4" s="314"/>
      <c r="G4" s="314"/>
      <c r="H4" s="114"/>
    </row>
    <row r="5" spans="2:8" ht="45" x14ac:dyDescent="0.25">
      <c r="B5" s="136" t="s">
        <v>212</v>
      </c>
      <c r="C5" s="105">
        <v>484159</v>
      </c>
      <c r="D5" s="106">
        <v>2</v>
      </c>
      <c r="E5" s="106">
        <f t="shared" ref="E5:E9" si="0">SUM(2*D5)</f>
        <v>4</v>
      </c>
      <c r="F5" s="108" t="s">
        <v>251</v>
      </c>
      <c r="G5" s="107"/>
      <c r="H5" s="137">
        <f t="shared" ref="H5:H9" si="1">E5*G5</f>
        <v>0</v>
      </c>
    </row>
    <row r="6" spans="2:8" ht="30" x14ac:dyDescent="0.25">
      <c r="B6" s="136" t="s">
        <v>214</v>
      </c>
      <c r="C6" s="105">
        <v>301361</v>
      </c>
      <c r="D6" s="106">
        <v>3</v>
      </c>
      <c r="E6" s="106">
        <f t="shared" si="0"/>
        <v>6</v>
      </c>
      <c r="F6" s="108" t="s">
        <v>252</v>
      </c>
      <c r="G6" s="107"/>
      <c r="H6" s="137">
        <f t="shared" si="1"/>
        <v>0</v>
      </c>
    </row>
    <row r="7" spans="2:8" ht="60" x14ac:dyDescent="0.25">
      <c r="B7" s="136" t="s">
        <v>216</v>
      </c>
      <c r="C7" s="105">
        <v>463851</v>
      </c>
      <c r="D7" s="106">
        <v>1</v>
      </c>
      <c r="E7" s="106">
        <f t="shared" si="0"/>
        <v>2</v>
      </c>
      <c r="F7" s="108" t="s">
        <v>253</v>
      </c>
      <c r="G7" s="107"/>
      <c r="H7" s="137">
        <f t="shared" si="1"/>
        <v>0</v>
      </c>
    </row>
    <row r="8" spans="2:8" ht="30" x14ac:dyDescent="0.25">
      <c r="B8" s="136" t="s">
        <v>218</v>
      </c>
      <c r="C8" s="105">
        <v>485781</v>
      </c>
      <c r="D8" s="106">
        <v>3</v>
      </c>
      <c r="E8" s="106">
        <f t="shared" si="0"/>
        <v>6</v>
      </c>
      <c r="F8" s="108" t="s">
        <v>254</v>
      </c>
      <c r="G8" s="107"/>
      <c r="H8" s="137">
        <f t="shared" si="1"/>
        <v>0</v>
      </c>
    </row>
    <row r="9" spans="2:8" ht="30" x14ac:dyDescent="0.25">
      <c r="B9" s="136" t="s">
        <v>220</v>
      </c>
      <c r="C9" s="105">
        <v>344396</v>
      </c>
      <c r="D9" s="106">
        <v>1</v>
      </c>
      <c r="E9" s="106">
        <f t="shared" si="0"/>
        <v>2</v>
      </c>
      <c r="F9" s="108" t="s">
        <v>255</v>
      </c>
      <c r="G9" s="107"/>
      <c r="H9" s="137">
        <f t="shared" si="1"/>
        <v>0</v>
      </c>
    </row>
    <row r="10" spans="2:8" ht="16.5" x14ac:dyDescent="0.25">
      <c r="B10" s="313" t="s">
        <v>228</v>
      </c>
      <c r="C10" s="314"/>
      <c r="D10" s="314"/>
      <c r="E10" s="314"/>
      <c r="F10" s="314"/>
      <c r="G10" s="314"/>
      <c r="H10" s="115">
        <f>SUM(H5:H9)</f>
        <v>0</v>
      </c>
    </row>
    <row r="11" spans="2:8" ht="17.25" thickBot="1" x14ac:dyDescent="0.3">
      <c r="B11" s="315" t="s">
        <v>229</v>
      </c>
      <c r="C11" s="316"/>
      <c r="D11" s="316"/>
      <c r="E11" s="316"/>
      <c r="F11" s="316"/>
      <c r="G11" s="316"/>
      <c r="H11" s="116">
        <f>H10/12</f>
        <v>0</v>
      </c>
    </row>
    <row r="12" spans="2:8" ht="17.25" thickBot="1" x14ac:dyDescent="0.3">
      <c r="B12" s="103"/>
      <c r="C12" s="103"/>
      <c r="D12" s="103"/>
      <c r="E12" s="103"/>
      <c r="F12" s="103"/>
      <c r="G12" s="104"/>
      <c r="H12" s="104"/>
    </row>
    <row r="13" spans="2:8" ht="16.5" x14ac:dyDescent="0.25">
      <c r="B13" s="310" t="s">
        <v>278</v>
      </c>
      <c r="C13" s="311"/>
      <c r="D13" s="311"/>
      <c r="E13" s="311"/>
      <c r="F13" s="311"/>
      <c r="G13" s="311"/>
      <c r="H13" s="312"/>
    </row>
    <row r="14" spans="2:8" ht="33" x14ac:dyDescent="0.25">
      <c r="B14" s="110" t="s">
        <v>205</v>
      </c>
      <c r="C14" s="112" t="s">
        <v>206</v>
      </c>
      <c r="D14" s="112" t="s">
        <v>207</v>
      </c>
      <c r="E14" s="112" t="s">
        <v>208</v>
      </c>
      <c r="F14" s="112" t="s">
        <v>209</v>
      </c>
      <c r="G14" s="112" t="s">
        <v>210</v>
      </c>
      <c r="H14" s="114" t="s">
        <v>211</v>
      </c>
    </row>
    <row r="15" spans="2:8" ht="16.5" x14ac:dyDescent="0.25">
      <c r="B15" s="313"/>
      <c r="C15" s="314"/>
      <c r="D15" s="314"/>
      <c r="E15" s="314"/>
      <c r="F15" s="314"/>
      <c r="G15" s="314"/>
      <c r="H15" s="114"/>
    </row>
    <row r="16" spans="2:8" ht="45" x14ac:dyDescent="0.25">
      <c r="B16" s="136" t="s">
        <v>212</v>
      </c>
      <c r="C16" s="105">
        <v>467387</v>
      </c>
      <c r="D16" s="106">
        <v>2</v>
      </c>
      <c r="E16" s="106">
        <f t="shared" ref="E16:E17" si="2">SUM(2*D16)</f>
        <v>4</v>
      </c>
      <c r="F16" s="109" t="s">
        <v>261</v>
      </c>
      <c r="G16" s="107"/>
      <c r="H16" s="137">
        <f>E16*G16</f>
        <v>0</v>
      </c>
    </row>
    <row r="17" spans="2:8" ht="45" x14ac:dyDescent="0.25">
      <c r="B17" s="136" t="s">
        <v>214</v>
      </c>
      <c r="C17" s="105">
        <v>219780</v>
      </c>
      <c r="D17" s="106">
        <v>3</v>
      </c>
      <c r="E17" s="106">
        <f t="shared" si="2"/>
        <v>6</v>
      </c>
      <c r="F17" s="109" t="s">
        <v>260</v>
      </c>
      <c r="G17" s="107"/>
      <c r="H17" s="137">
        <f t="shared" ref="H17:H19" si="3">E17*G17</f>
        <v>0</v>
      </c>
    </row>
    <row r="18" spans="2:8" ht="16.5" x14ac:dyDescent="0.25">
      <c r="B18" s="136" t="s">
        <v>218</v>
      </c>
      <c r="C18" s="105">
        <v>446156</v>
      </c>
      <c r="D18" s="106">
        <v>3</v>
      </c>
      <c r="E18" s="106">
        <f t="shared" ref="E18:E19" si="4">SUM(2*D18)</f>
        <v>6</v>
      </c>
      <c r="F18" s="109" t="s">
        <v>279</v>
      </c>
      <c r="G18" s="107"/>
      <c r="H18" s="137">
        <f t="shared" si="3"/>
        <v>0</v>
      </c>
    </row>
    <row r="19" spans="2:8" ht="60" x14ac:dyDescent="0.25">
      <c r="B19" s="136" t="s">
        <v>216</v>
      </c>
      <c r="C19" s="105">
        <v>446155</v>
      </c>
      <c r="D19" s="106">
        <v>1</v>
      </c>
      <c r="E19" s="106">
        <f t="shared" si="4"/>
        <v>2</v>
      </c>
      <c r="F19" s="109" t="s">
        <v>234</v>
      </c>
      <c r="G19" s="107"/>
      <c r="H19" s="137">
        <f t="shared" si="3"/>
        <v>0</v>
      </c>
    </row>
    <row r="20" spans="2:8" ht="16.5" x14ac:dyDescent="0.25">
      <c r="B20" s="313" t="s">
        <v>228</v>
      </c>
      <c r="C20" s="314"/>
      <c r="D20" s="314"/>
      <c r="E20" s="314"/>
      <c r="F20" s="314"/>
      <c r="G20" s="314"/>
      <c r="H20" s="115">
        <f>SUM(H16:H19)</f>
        <v>0</v>
      </c>
    </row>
    <row r="21" spans="2:8" ht="17.25" thickBot="1" x14ac:dyDescent="0.3">
      <c r="B21" s="315" t="s">
        <v>229</v>
      </c>
      <c r="C21" s="316"/>
      <c r="D21" s="316"/>
      <c r="E21" s="316"/>
      <c r="F21" s="316"/>
      <c r="G21" s="316"/>
      <c r="H21" s="116">
        <f>H20/12</f>
        <v>0</v>
      </c>
    </row>
    <row r="22" spans="2:8" ht="17.25" thickBot="1" x14ac:dyDescent="0.3">
      <c r="B22" s="103"/>
      <c r="C22" s="103"/>
      <c r="D22" s="103"/>
      <c r="E22" s="103"/>
      <c r="F22" s="103"/>
      <c r="G22" s="104"/>
      <c r="H22" s="104"/>
    </row>
    <row r="23" spans="2:8" ht="16.5" x14ac:dyDescent="0.25">
      <c r="B23" s="317" t="s">
        <v>280</v>
      </c>
      <c r="C23" s="318"/>
      <c r="D23" s="318"/>
      <c r="E23" s="318"/>
      <c r="F23" s="318"/>
      <c r="G23" s="318"/>
      <c r="H23" s="138">
        <f>AVERAGE(H10,H20)</f>
        <v>0</v>
      </c>
    </row>
    <row r="24" spans="2:8" ht="17.25" thickBot="1" x14ac:dyDescent="0.3">
      <c r="B24" s="319" t="s">
        <v>240</v>
      </c>
      <c r="C24" s="320"/>
      <c r="D24" s="320"/>
      <c r="E24" s="320"/>
      <c r="F24" s="320"/>
      <c r="G24" s="320"/>
      <c r="H24" s="139">
        <f>AVERAGE(H11,H21)</f>
        <v>0</v>
      </c>
    </row>
  </sheetData>
  <mergeCells count="10">
    <mergeCell ref="B20:G20"/>
    <mergeCell ref="B21:G21"/>
    <mergeCell ref="B23:G23"/>
    <mergeCell ref="B24:G24"/>
    <mergeCell ref="B2:H2"/>
    <mergeCell ref="B4:G4"/>
    <mergeCell ref="B10:G10"/>
    <mergeCell ref="B11:G11"/>
    <mergeCell ref="B13:H13"/>
    <mergeCell ref="B15:G15"/>
  </mergeCells>
  <pageMargins left="0.511811024" right="0.511811024" top="0.78740157499999996" bottom="0.78740157499999996" header="0.31496062000000002" footer="0.31496062000000002"/>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72B38-05B7-4832-9D9B-CD4FDF17944B}">
  <sheetPr>
    <pageSetUpPr fitToPage="1"/>
  </sheetPr>
  <dimension ref="B1:E5"/>
  <sheetViews>
    <sheetView workbookViewId="0">
      <selection activeCell="E4" sqref="E4"/>
    </sheetView>
  </sheetViews>
  <sheetFormatPr defaultRowHeight="15" x14ac:dyDescent="0.25"/>
  <cols>
    <col min="2" max="2" width="43.85546875" customWidth="1"/>
    <col min="3" max="3" width="32.28515625" customWidth="1"/>
    <col min="4" max="4" width="45.7109375" customWidth="1"/>
    <col min="5" max="5" width="17.7109375" customWidth="1"/>
  </cols>
  <sheetData>
    <row r="1" spans="2:5" ht="15.75" thickBot="1" x14ac:dyDescent="0.3"/>
    <row r="2" spans="2:5" ht="15.75" x14ac:dyDescent="0.25">
      <c r="B2" s="321" t="s">
        <v>281</v>
      </c>
      <c r="C2" s="322"/>
      <c r="D2" s="323"/>
      <c r="E2" s="324"/>
    </row>
    <row r="3" spans="2:5" ht="15.75" x14ac:dyDescent="0.25">
      <c r="B3" s="196" t="s">
        <v>205</v>
      </c>
      <c r="C3" s="195" t="s">
        <v>282</v>
      </c>
      <c r="D3" s="194" t="s">
        <v>283</v>
      </c>
      <c r="E3" s="193" t="s">
        <v>210</v>
      </c>
    </row>
    <row r="4" spans="2:5" ht="141.75" x14ac:dyDescent="0.25">
      <c r="B4" s="192" t="s">
        <v>284</v>
      </c>
      <c r="C4" s="191">
        <v>2</v>
      </c>
      <c r="D4" s="190" t="s">
        <v>285</v>
      </c>
      <c r="E4" s="189"/>
    </row>
    <row r="5" spans="2:5" ht="16.5" thickBot="1" x14ac:dyDescent="0.3">
      <c r="B5" s="325" t="s">
        <v>286</v>
      </c>
      <c r="C5" s="326"/>
      <c r="D5" s="327"/>
      <c r="E5" s="188">
        <f>(E4*C4/60)/SUM('QUADRO RESUMO'!H5:H8)</f>
        <v>0</v>
      </c>
    </row>
  </sheetData>
  <mergeCells count="2">
    <mergeCell ref="B2:E2"/>
    <mergeCell ref="B5:D5"/>
  </mergeCells>
  <pageMargins left="0.511811024" right="0.511811024" top="0.78740157499999996" bottom="0.78740157499999996" header="0.31496062000000002" footer="0.31496062000000002"/>
  <pageSetup paperSize="9" scale="91"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32"/>
  <sheetViews>
    <sheetView topLeftCell="A17" zoomScale="70" zoomScaleNormal="70" workbookViewId="0">
      <selection activeCell="J24" sqref="J24"/>
    </sheetView>
  </sheetViews>
  <sheetFormatPr defaultRowHeight="15" x14ac:dyDescent="0.25"/>
  <cols>
    <col min="1" max="1" width="5" customWidth="1"/>
    <col min="3" max="3" width="83.42578125" customWidth="1"/>
    <col min="4" max="4" width="10.42578125" customWidth="1"/>
    <col min="5" max="5" width="12.5703125" customWidth="1"/>
    <col min="6" max="7" width="14.5703125" customWidth="1"/>
    <col min="8" max="8" width="18.140625" bestFit="1" customWidth="1"/>
    <col min="9" max="9" width="17" customWidth="1"/>
    <col min="10" max="10" width="17" style="18" customWidth="1"/>
    <col min="11" max="12" width="15.85546875" style="18" customWidth="1"/>
    <col min="13" max="14" width="9.140625" style="18"/>
    <col min="15" max="15" width="15.85546875" style="19" customWidth="1"/>
    <col min="18" max="18" width="16.140625" customWidth="1"/>
  </cols>
  <sheetData>
    <row r="1" spans="2:18" ht="15.75" thickBot="1" x14ac:dyDescent="0.3"/>
    <row r="2" spans="2:18" ht="51.75" customHeight="1" x14ac:dyDescent="0.25">
      <c r="B2" s="328"/>
      <c r="C2" s="329"/>
      <c r="D2" s="329"/>
      <c r="E2" s="329"/>
      <c r="F2" s="329"/>
      <c r="G2" s="329"/>
      <c r="H2" s="330"/>
    </row>
    <row r="3" spans="2:18" ht="15.75" x14ac:dyDescent="0.25">
      <c r="B3" s="331" t="s">
        <v>287</v>
      </c>
      <c r="C3" s="332"/>
      <c r="D3" s="332"/>
      <c r="E3" s="332"/>
      <c r="F3" s="332"/>
      <c r="G3" s="332"/>
      <c r="H3" s="333"/>
    </row>
    <row r="4" spans="2:18" x14ac:dyDescent="0.25">
      <c r="B4" s="334" t="s">
        <v>288</v>
      </c>
      <c r="C4" s="335"/>
      <c r="D4" s="335"/>
      <c r="E4" s="335"/>
      <c r="F4" s="335"/>
      <c r="G4" s="335"/>
      <c r="H4" s="336"/>
    </row>
    <row r="5" spans="2:18" x14ac:dyDescent="0.25">
      <c r="B5" s="334" t="s">
        <v>289</v>
      </c>
      <c r="C5" s="335"/>
      <c r="D5" s="335"/>
      <c r="E5" s="335"/>
      <c r="F5" s="335"/>
      <c r="G5" s="335"/>
      <c r="H5" s="336"/>
    </row>
    <row r="6" spans="2:18" x14ac:dyDescent="0.25">
      <c r="B6" s="334" t="s">
        <v>290</v>
      </c>
      <c r="C6" s="335"/>
      <c r="D6" s="335"/>
      <c r="E6" s="335"/>
      <c r="F6" s="335"/>
      <c r="G6" s="335"/>
      <c r="H6" s="336"/>
    </row>
    <row r="7" spans="2:18" x14ac:dyDescent="0.25">
      <c r="B7" s="334" t="s">
        <v>291</v>
      </c>
      <c r="C7" s="335"/>
      <c r="D7" s="335"/>
      <c r="E7" s="335"/>
      <c r="F7" s="335"/>
      <c r="G7" s="335"/>
      <c r="H7" s="336"/>
    </row>
    <row r="8" spans="2:18" x14ac:dyDescent="0.25">
      <c r="B8" s="334"/>
      <c r="C8" s="335"/>
      <c r="D8" s="335"/>
      <c r="E8" s="335"/>
      <c r="F8" s="335"/>
      <c r="G8" s="335"/>
      <c r="H8" s="336"/>
    </row>
    <row r="9" spans="2:18" ht="21" customHeight="1" x14ac:dyDescent="0.25">
      <c r="B9" s="346" t="s">
        <v>292</v>
      </c>
      <c r="C9" s="347"/>
      <c r="D9" s="347"/>
      <c r="E9" s="347"/>
      <c r="F9" s="347"/>
      <c r="G9" s="347"/>
      <c r="H9" s="348"/>
    </row>
    <row r="10" spans="2:18" ht="63" customHeight="1" thickBot="1" x14ac:dyDescent="0.3">
      <c r="B10" s="349" t="s">
        <v>293</v>
      </c>
      <c r="C10" s="350"/>
      <c r="D10" s="350"/>
      <c r="E10" s="350"/>
      <c r="F10" s="350"/>
      <c r="G10" s="350"/>
      <c r="H10" s="351"/>
    </row>
    <row r="11" spans="2:18" ht="15.75" thickBot="1" x14ac:dyDescent="0.3"/>
    <row r="12" spans="2:18" ht="15.75" thickBot="1" x14ac:dyDescent="0.3">
      <c r="B12" s="354" t="s">
        <v>294</v>
      </c>
      <c r="C12" s="355"/>
      <c r="D12" s="355"/>
      <c r="E12" s="355"/>
      <c r="F12" s="355"/>
      <c r="G12" s="355"/>
      <c r="H12" s="356"/>
    </row>
    <row r="13" spans="2:18" x14ac:dyDescent="0.25">
      <c r="B13" s="163"/>
      <c r="C13" s="352"/>
      <c r="D13" s="352"/>
      <c r="E13" s="352"/>
      <c r="F13" s="352"/>
      <c r="G13" s="352"/>
      <c r="H13" s="353"/>
    </row>
    <row r="14" spans="2:18" s="18" customFormat="1" ht="65.25" customHeight="1" x14ac:dyDescent="0.25">
      <c r="B14" s="146" t="s">
        <v>205</v>
      </c>
      <c r="C14" s="95" t="s">
        <v>295</v>
      </c>
      <c r="D14" s="95" t="s">
        <v>296</v>
      </c>
      <c r="E14" s="96" t="s">
        <v>297</v>
      </c>
      <c r="F14" s="96" t="s">
        <v>298</v>
      </c>
      <c r="G14" s="96" t="s">
        <v>299</v>
      </c>
      <c r="H14" s="147" t="s">
        <v>300</v>
      </c>
      <c r="I14"/>
      <c r="O14" s="19"/>
      <c r="P14"/>
      <c r="Q14"/>
      <c r="R14"/>
    </row>
    <row r="15" spans="2:18" s="18" customFormat="1" ht="63" customHeight="1" x14ac:dyDescent="0.25">
      <c r="B15" s="148" t="s">
        <v>301</v>
      </c>
      <c r="C15" s="16" t="s">
        <v>302</v>
      </c>
      <c r="D15" s="20" t="s">
        <v>303</v>
      </c>
      <c r="E15" s="26">
        <v>631</v>
      </c>
      <c r="F15" s="26">
        <f>E15*12</f>
        <v>7572</v>
      </c>
      <c r="G15" s="27"/>
      <c r="H15" s="149">
        <f t="shared" ref="H15:H24" si="0">G15*E15</f>
        <v>0</v>
      </c>
      <c r="I15"/>
      <c r="O15" s="19"/>
      <c r="P15"/>
      <c r="Q15"/>
      <c r="R15"/>
    </row>
    <row r="16" spans="2:18" s="18" customFormat="1" ht="67.5" customHeight="1" x14ac:dyDescent="0.25">
      <c r="B16" s="148" t="s">
        <v>304</v>
      </c>
      <c r="C16" s="28" t="s">
        <v>305</v>
      </c>
      <c r="D16" s="20" t="s">
        <v>303</v>
      </c>
      <c r="E16" s="26">
        <v>19</v>
      </c>
      <c r="F16" s="26">
        <f t="shared" ref="F16:F24" si="1">E16*12</f>
        <v>228</v>
      </c>
      <c r="G16" s="27"/>
      <c r="H16" s="149">
        <f t="shared" si="0"/>
        <v>0</v>
      </c>
      <c r="I16"/>
      <c r="O16" s="19"/>
      <c r="P16"/>
      <c r="Q16"/>
      <c r="R16"/>
    </row>
    <row r="17" spans="1:18" s="18" customFormat="1" ht="167.25" customHeight="1" x14ac:dyDescent="0.25">
      <c r="B17" s="148" t="s">
        <v>306</v>
      </c>
      <c r="C17" s="16" t="s">
        <v>307</v>
      </c>
      <c r="D17" s="20" t="s">
        <v>303</v>
      </c>
      <c r="E17" s="26">
        <v>418</v>
      </c>
      <c r="F17" s="26">
        <f t="shared" si="1"/>
        <v>5016</v>
      </c>
      <c r="G17" s="27"/>
      <c r="H17" s="149">
        <f t="shared" si="0"/>
        <v>0</v>
      </c>
      <c r="I17"/>
      <c r="O17" s="19"/>
      <c r="P17"/>
      <c r="Q17"/>
      <c r="R17"/>
    </row>
    <row r="18" spans="1:18" s="18" customFormat="1" ht="66" customHeight="1" x14ac:dyDescent="0.25">
      <c r="B18" s="148" t="s">
        <v>308</v>
      </c>
      <c r="C18" s="16" t="s">
        <v>309</v>
      </c>
      <c r="D18" s="20" t="s">
        <v>310</v>
      </c>
      <c r="E18" s="26">
        <v>30</v>
      </c>
      <c r="F18" s="26">
        <f t="shared" si="1"/>
        <v>360</v>
      </c>
      <c r="G18" s="27"/>
      <c r="H18" s="149">
        <f t="shared" si="0"/>
        <v>0</v>
      </c>
      <c r="I18"/>
      <c r="O18" s="19"/>
      <c r="P18"/>
      <c r="Q18"/>
      <c r="R18"/>
    </row>
    <row r="19" spans="1:18" s="18" customFormat="1" ht="72" customHeight="1" x14ac:dyDescent="0.25">
      <c r="B19" s="148" t="s">
        <v>311</v>
      </c>
      <c r="C19" s="170" t="s">
        <v>312</v>
      </c>
      <c r="D19" s="20" t="s">
        <v>310</v>
      </c>
      <c r="E19" s="26">
        <v>2071</v>
      </c>
      <c r="F19" s="26">
        <f t="shared" si="1"/>
        <v>24852</v>
      </c>
      <c r="G19" s="27"/>
      <c r="H19" s="149">
        <f t="shared" si="0"/>
        <v>0</v>
      </c>
      <c r="I19"/>
      <c r="O19" s="19"/>
      <c r="P19"/>
      <c r="Q19"/>
      <c r="R19"/>
    </row>
    <row r="20" spans="1:18" s="18" customFormat="1" ht="45" x14ac:dyDescent="0.25">
      <c r="B20" s="148" t="s">
        <v>313</v>
      </c>
      <c r="C20" s="16" t="s">
        <v>314</v>
      </c>
      <c r="D20" s="20" t="s">
        <v>315</v>
      </c>
      <c r="E20" s="26">
        <v>1202</v>
      </c>
      <c r="F20" s="26">
        <f t="shared" si="1"/>
        <v>14424</v>
      </c>
      <c r="G20" s="27"/>
      <c r="H20" s="149">
        <f t="shared" si="0"/>
        <v>0</v>
      </c>
      <c r="I20"/>
      <c r="O20" s="19"/>
      <c r="P20"/>
      <c r="Q20"/>
      <c r="R20"/>
    </row>
    <row r="21" spans="1:18" s="18" customFormat="1" ht="31.5" x14ac:dyDescent="0.25">
      <c r="B21" s="148" t="s">
        <v>316</v>
      </c>
      <c r="C21" s="39" t="s">
        <v>317</v>
      </c>
      <c r="D21" s="20" t="s">
        <v>318</v>
      </c>
      <c r="E21" s="26">
        <v>429.34</v>
      </c>
      <c r="F21" s="26">
        <f t="shared" si="1"/>
        <v>5152.08</v>
      </c>
      <c r="G21" s="27"/>
      <c r="H21" s="149">
        <f t="shared" si="0"/>
        <v>0</v>
      </c>
      <c r="I21"/>
      <c r="O21" s="19"/>
      <c r="P21"/>
      <c r="Q21"/>
      <c r="R21"/>
    </row>
    <row r="22" spans="1:18" s="18" customFormat="1" ht="30" x14ac:dyDescent="0.25">
      <c r="B22" s="148" t="s">
        <v>319</v>
      </c>
      <c r="C22" s="16" t="s">
        <v>320</v>
      </c>
      <c r="D22" s="20" t="s">
        <v>318</v>
      </c>
      <c r="E22" s="26">
        <v>163.24</v>
      </c>
      <c r="F22" s="26">
        <f t="shared" si="1"/>
        <v>1958.88</v>
      </c>
      <c r="G22" s="27"/>
      <c r="H22" s="149">
        <f t="shared" si="0"/>
        <v>0</v>
      </c>
      <c r="I22"/>
      <c r="O22" s="19"/>
      <c r="P22"/>
      <c r="Q22"/>
      <c r="R22"/>
    </row>
    <row r="23" spans="1:18" s="18" customFormat="1" ht="39.75" customHeight="1" x14ac:dyDescent="0.25">
      <c r="B23" s="148" t="s">
        <v>321</v>
      </c>
      <c r="C23" s="170" t="s">
        <v>322</v>
      </c>
      <c r="D23" s="20" t="s">
        <v>323</v>
      </c>
      <c r="E23" s="26">
        <v>88</v>
      </c>
      <c r="F23" s="26">
        <f t="shared" si="1"/>
        <v>1056</v>
      </c>
      <c r="G23" s="27"/>
      <c r="H23" s="149">
        <f t="shared" si="0"/>
        <v>0</v>
      </c>
      <c r="I23"/>
      <c r="O23" s="19"/>
      <c r="P23"/>
      <c r="Q23"/>
      <c r="R23"/>
    </row>
    <row r="24" spans="1:18" s="18" customFormat="1" ht="33" customHeight="1" x14ac:dyDescent="0.25">
      <c r="B24" s="148" t="s">
        <v>324</v>
      </c>
      <c r="C24" s="16" t="s">
        <v>325</v>
      </c>
      <c r="D24" s="20" t="s">
        <v>310</v>
      </c>
      <c r="E24" s="26">
        <v>21</v>
      </c>
      <c r="F24" s="26">
        <f t="shared" si="1"/>
        <v>252</v>
      </c>
      <c r="G24" s="27"/>
      <c r="H24" s="149">
        <f t="shared" si="0"/>
        <v>0</v>
      </c>
      <c r="I24"/>
      <c r="O24" s="19"/>
      <c r="P24"/>
      <c r="Q24"/>
      <c r="R24"/>
    </row>
    <row r="25" spans="1:18" x14ac:dyDescent="0.25">
      <c r="B25" s="344" t="s">
        <v>326</v>
      </c>
      <c r="C25" s="345"/>
      <c r="D25" s="345"/>
      <c r="E25" s="345"/>
      <c r="F25" s="345"/>
      <c r="G25" s="345"/>
      <c r="H25" s="153">
        <f>SUM(H15:H24)</f>
        <v>0</v>
      </c>
    </row>
    <row r="26" spans="1:18" x14ac:dyDescent="0.25">
      <c r="A26" s="34"/>
      <c r="B26" s="340" t="s">
        <v>159</v>
      </c>
      <c r="C26" s="341"/>
      <c r="D26" s="341"/>
      <c r="E26" s="341"/>
      <c r="F26" s="341"/>
      <c r="G26" s="29">
        <v>0.03</v>
      </c>
      <c r="H26" s="171">
        <f>H25*G26</f>
        <v>0</v>
      </c>
    </row>
    <row r="27" spans="1:18" x14ac:dyDescent="0.25">
      <c r="A27" s="34"/>
      <c r="B27" s="340" t="s">
        <v>160</v>
      </c>
      <c r="C27" s="341"/>
      <c r="D27" s="341"/>
      <c r="E27" s="341"/>
      <c r="F27" s="341"/>
      <c r="G27" s="29">
        <v>6.7900000000000002E-2</v>
      </c>
      <c r="H27" s="172">
        <f>(H25+H26)*G27</f>
        <v>0</v>
      </c>
    </row>
    <row r="28" spans="1:18" x14ac:dyDescent="0.25">
      <c r="A28" s="34"/>
      <c r="B28" s="340" t="s">
        <v>327</v>
      </c>
      <c r="C28" s="341"/>
      <c r="D28" s="341"/>
      <c r="E28" s="341"/>
      <c r="F28" s="341"/>
      <c r="G28" s="29">
        <f>SUM(G29:G30)</f>
        <v>0.14250000000000002</v>
      </c>
      <c r="H28" s="172">
        <f>(H25+H26+H27)*G28</f>
        <v>0</v>
      </c>
    </row>
    <row r="29" spans="1:18" x14ac:dyDescent="0.25">
      <c r="A29" s="35"/>
      <c r="B29" s="342" t="s">
        <v>328</v>
      </c>
      <c r="C29" s="343"/>
      <c r="D29" s="343"/>
      <c r="E29" s="343"/>
      <c r="F29" s="343"/>
      <c r="G29" s="30">
        <v>9.2499999999999999E-2</v>
      </c>
      <c r="H29" s="172"/>
    </row>
    <row r="30" spans="1:18" x14ac:dyDescent="0.25">
      <c r="A30" s="35"/>
      <c r="B30" s="342" t="s">
        <v>329</v>
      </c>
      <c r="C30" s="343"/>
      <c r="D30" s="343"/>
      <c r="E30" s="343"/>
      <c r="F30" s="343"/>
      <c r="G30" s="30">
        <v>0.05</v>
      </c>
      <c r="H30" s="172"/>
    </row>
    <row r="31" spans="1:18" x14ac:dyDescent="0.25">
      <c r="A31" s="36"/>
      <c r="B31" s="340" t="s">
        <v>330</v>
      </c>
      <c r="C31" s="341"/>
      <c r="D31" s="341"/>
      <c r="E31" s="341"/>
      <c r="F31" s="341"/>
      <c r="G31" s="33"/>
      <c r="H31" s="173">
        <f>ROUND(SUM(H25:H30),2)</f>
        <v>0</v>
      </c>
    </row>
    <row r="32" spans="1:18" ht="15.75" thickBot="1" x14ac:dyDescent="0.3">
      <c r="A32" s="36"/>
      <c r="B32" s="337" t="s">
        <v>331</v>
      </c>
      <c r="C32" s="338"/>
      <c r="D32" s="338"/>
      <c r="E32" s="338"/>
      <c r="F32" s="338"/>
      <c r="G32" s="339"/>
      <c r="H32" s="174">
        <f>H31*12</f>
        <v>0</v>
      </c>
    </row>
  </sheetData>
  <mergeCells count="19">
    <mergeCell ref="B32:G32"/>
    <mergeCell ref="B7:H7"/>
    <mergeCell ref="B28:F28"/>
    <mergeCell ref="B29:F29"/>
    <mergeCell ref="B30:F30"/>
    <mergeCell ref="B31:F31"/>
    <mergeCell ref="B25:G25"/>
    <mergeCell ref="B26:F26"/>
    <mergeCell ref="B27:F27"/>
    <mergeCell ref="B8:H8"/>
    <mergeCell ref="B9:H9"/>
    <mergeCell ref="B10:H10"/>
    <mergeCell ref="C13:H13"/>
    <mergeCell ref="B12:H12"/>
    <mergeCell ref="B2:H2"/>
    <mergeCell ref="B3:H3"/>
    <mergeCell ref="B4:H4"/>
    <mergeCell ref="B5:H5"/>
    <mergeCell ref="B6:H6"/>
  </mergeCells>
  <phoneticPr fontId="11" type="noConversion"/>
  <pageMargins left="0.511811024" right="0.511811024" top="0.78740157499999996" bottom="0.78740157499999996" header="0.31496062000000002" footer="0.31496062000000002"/>
  <pageSetup paperSize="9" scale="81"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35"/>
  <sheetViews>
    <sheetView topLeftCell="A18" zoomScale="70" zoomScaleNormal="70" workbookViewId="0">
      <selection activeCell="E58" sqref="E58"/>
    </sheetView>
  </sheetViews>
  <sheetFormatPr defaultRowHeight="15" x14ac:dyDescent="0.25"/>
  <cols>
    <col min="1" max="1" width="5" customWidth="1"/>
    <col min="3" max="3" width="82.28515625" customWidth="1"/>
    <col min="4" max="4" width="10.42578125" customWidth="1"/>
    <col min="5" max="5" width="13" customWidth="1"/>
    <col min="6" max="6" width="14.5703125" customWidth="1"/>
    <col min="7" max="7" width="15" customWidth="1"/>
    <col min="8" max="8" width="20.140625" customWidth="1"/>
    <col min="9" max="9" width="17" customWidth="1"/>
    <col min="10" max="11" width="15.85546875" style="18" customWidth="1"/>
    <col min="12" max="13" width="9.140625" style="18"/>
    <col min="14" max="14" width="15.85546875" style="19" customWidth="1"/>
    <col min="17" max="17" width="16.140625" customWidth="1"/>
  </cols>
  <sheetData>
    <row r="1" spans="2:17" ht="15.75" thickBot="1" x14ac:dyDescent="0.3"/>
    <row r="2" spans="2:17" ht="54.75" customHeight="1" x14ac:dyDescent="0.25">
      <c r="B2" s="328"/>
      <c r="C2" s="329"/>
      <c r="D2" s="329"/>
      <c r="E2" s="329"/>
      <c r="F2" s="329"/>
      <c r="G2" s="329"/>
      <c r="H2" s="330"/>
    </row>
    <row r="3" spans="2:17" ht="15.75" x14ac:dyDescent="0.25">
      <c r="B3" s="331" t="s">
        <v>287</v>
      </c>
      <c r="C3" s="332"/>
      <c r="D3" s="332"/>
      <c r="E3" s="332"/>
      <c r="F3" s="332"/>
      <c r="G3" s="332"/>
      <c r="H3" s="333"/>
    </row>
    <row r="4" spans="2:17" x14ac:dyDescent="0.25">
      <c r="B4" s="334" t="s">
        <v>288</v>
      </c>
      <c r="C4" s="335"/>
      <c r="D4" s="335"/>
      <c r="E4" s="335"/>
      <c r="F4" s="335"/>
      <c r="G4" s="335"/>
      <c r="H4" s="336"/>
    </row>
    <row r="5" spans="2:17" x14ac:dyDescent="0.25">
      <c r="B5" s="334" t="s">
        <v>289</v>
      </c>
      <c r="C5" s="335"/>
      <c r="D5" s="335"/>
      <c r="E5" s="335"/>
      <c r="F5" s="335"/>
      <c r="G5" s="335"/>
      <c r="H5" s="336"/>
    </row>
    <row r="6" spans="2:17" x14ac:dyDescent="0.25">
      <c r="B6" s="334" t="s">
        <v>290</v>
      </c>
      <c r="C6" s="335"/>
      <c r="D6" s="335"/>
      <c r="E6" s="335"/>
      <c r="F6" s="335"/>
      <c r="G6" s="335"/>
      <c r="H6" s="336"/>
    </row>
    <row r="7" spans="2:17" x14ac:dyDescent="0.25">
      <c r="B7" s="334" t="s">
        <v>291</v>
      </c>
      <c r="C7" s="335"/>
      <c r="D7" s="335"/>
      <c r="E7" s="335"/>
      <c r="F7" s="335"/>
      <c r="G7" s="335"/>
      <c r="H7" s="336"/>
    </row>
    <row r="8" spans="2:17" x14ac:dyDescent="0.25">
      <c r="B8" s="334"/>
      <c r="C8" s="335"/>
      <c r="D8" s="335"/>
      <c r="E8" s="335"/>
      <c r="F8" s="335"/>
      <c r="G8" s="335"/>
      <c r="H8" s="336"/>
    </row>
    <row r="9" spans="2:17" x14ac:dyDescent="0.25">
      <c r="B9" s="346" t="s">
        <v>292</v>
      </c>
      <c r="C9" s="347"/>
      <c r="D9" s="347"/>
      <c r="E9" s="347"/>
      <c r="F9" s="347"/>
      <c r="G9" s="347"/>
      <c r="H9" s="348"/>
    </row>
    <row r="10" spans="2:17" ht="54.75" customHeight="1" thickBot="1" x14ac:dyDescent="0.3">
      <c r="B10" s="349" t="s">
        <v>332</v>
      </c>
      <c r="C10" s="350"/>
      <c r="D10" s="350"/>
      <c r="E10" s="350"/>
      <c r="F10" s="350"/>
      <c r="G10" s="350"/>
      <c r="H10" s="351"/>
    </row>
    <row r="11" spans="2:17" ht="15.75" thickBot="1" x14ac:dyDescent="0.3"/>
    <row r="12" spans="2:17" ht="15.75" thickBot="1" x14ac:dyDescent="0.3">
      <c r="B12" s="354" t="s">
        <v>333</v>
      </c>
      <c r="C12" s="355"/>
      <c r="D12" s="355"/>
      <c r="E12" s="355"/>
      <c r="F12" s="355"/>
      <c r="G12" s="355"/>
      <c r="H12" s="356"/>
    </row>
    <row r="13" spans="2:17" x14ac:dyDescent="0.25">
      <c r="B13" s="163"/>
      <c r="C13" s="352"/>
      <c r="D13" s="352"/>
      <c r="E13" s="352"/>
      <c r="F13" s="352"/>
      <c r="G13" s="352"/>
      <c r="H13" s="353"/>
    </row>
    <row r="14" spans="2:17" s="18" customFormat="1" ht="77.25" customHeight="1" x14ac:dyDescent="0.25">
      <c r="B14" s="146" t="s">
        <v>205</v>
      </c>
      <c r="C14" s="95" t="s">
        <v>334</v>
      </c>
      <c r="D14" s="95" t="s">
        <v>296</v>
      </c>
      <c r="E14" s="96" t="s">
        <v>297</v>
      </c>
      <c r="F14" s="96" t="s">
        <v>298</v>
      </c>
      <c r="G14" s="96" t="s">
        <v>335</v>
      </c>
      <c r="H14" s="147" t="s">
        <v>336</v>
      </c>
      <c r="I14"/>
      <c r="N14" s="19"/>
      <c r="O14"/>
      <c r="P14"/>
      <c r="Q14"/>
    </row>
    <row r="15" spans="2:17" s="18" customFormat="1" ht="37.5" customHeight="1" x14ac:dyDescent="0.25">
      <c r="B15" s="148" t="s">
        <v>337</v>
      </c>
      <c r="C15" s="16" t="s">
        <v>338</v>
      </c>
      <c r="D15" s="20" t="s">
        <v>310</v>
      </c>
      <c r="E15" s="26">
        <v>52</v>
      </c>
      <c r="F15" s="26">
        <f>SUM(E15*12)</f>
        <v>624</v>
      </c>
      <c r="G15" s="27"/>
      <c r="H15" s="149">
        <f t="shared" ref="H15:H27" si="0">G15*E15</f>
        <v>0</v>
      </c>
      <c r="I15"/>
      <c r="N15" s="19"/>
      <c r="O15"/>
      <c r="P15"/>
      <c r="Q15"/>
    </row>
    <row r="16" spans="2:17" s="18" customFormat="1" ht="36" customHeight="1" x14ac:dyDescent="0.25">
      <c r="B16" s="148" t="s">
        <v>339</v>
      </c>
      <c r="C16" s="40" t="s">
        <v>340</v>
      </c>
      <c r="D16" s="20" t="s">
        <v>310</v>
      </c>
      <c r="E16" s="26">
        <v>152</v>
      </c>
      <c r="F16" s="26">
        <f t="shared" ref="F16:F27" si="1">SUM(E16*12)</f>
        <v>1824</v>
      </c>
      <c r="G16" s="27"/>
      <c r="H16" s="149">
        <f t="shared" si="0"/>
        <v>0</v>
      </c>
      <c r="I16"/>
      <c r="N16" s="19"/>
      <c r="O16"/>
      <c r="P16"/>
      <c r="Q16"/>
    </row>
    <row r="17" spans="2:17" s="18" customFormat="1" ht="36" customHeight="1" x14ac:dyDescent="0.25">
      <c r="B17" s="148" t="s">
        <v>341</v>
      </c>
      <c r="C17" s="167" t="s">
        <v>342</v>
      </c>
      <c r="D17" s="20" t="s">
        <v>310</v>
      </c>
      <c r="E17" s="26">
        <v>28</v>
      </c>
      <c r="F17" s="26">
        <f t="shared" si="1"/>
        <v>336</v>
      </c>
      <c r="G17" s="27"/>
      <c r="H17" s="149">
        <f t="shared" si="0"/>
        <v>0</v>
      </c>
      <c r="I17"/>
      <c r="N17" s="19"/>
      <c r="O17"/>
      <c r="P17"/>
      <c r="Q17"/>
    </row>
    <row r="18" spans="2:17" s="18" customFormat="1" ht="26.25" customHeight="1" x14ac:dyDescent="0.25">
      <c r="B18" s="148" t="s">
        <v>343</v>
      </c>
      <c r="C18" s="16" t="s">
        <v>344</v>
      </c>
      <c r="D18" s="20" t="s">
        <v>310</v>
      </c>
      <c r="E18" s="26">
        <v>141</v>
      </c>
      <c r="F18" s="26">
        <f t="shared" si="1"/>
        <v>1692</v>
      </c>
      <c r="G18" s="27"/>
      <c r="H18" s="149">
        <f t="shared" si="0"/>
        <v>0</v>
      </c>
      <c r="I18"/>
      <c r="N18" s="19"/>
      <c r="O18"/>
      <c r="P18"/>
      <c r="Q18"/>
    </row>
    <row r="19" spans="2:17" s="18" customFormat="1" ht="38.25" customHeight="1" x14ac:dyDescent="0.25">
      <c r="B19" s="148" t="s">
        <v>345</v>
      </c>
      <c r="C19" s="16" t="s">
        <v>346</v>
      </c>
      <c r="D19" s="20" t="s">
        <v>310</v>
      </c>
      <c r="E19" s="26">
        <v>126</v>
      </c>
      <c r="F19" s="26">
        <f t="shared" si="1"/>
        <v>1512</v>
      </c>
      <c r="G19" s="27"/>
      <c r="H19" s="149">
        <f t="shared" si="0"/>
        <v>0</v>
      </c>
      <c r="I19"/>
      <c r="N19" s="19"/>
      <c r="O19"/>
      <c r="P19"/>
      <c r="Q19"/>
    </row>
    <row r="20" spans="2:17" s="18" customFormat="1" ht="39.75" customHeight="1" x14ac:dyDescent="0.25">
      <c r="B20" s="148" t="s">
        <v>347</v>
      </c>
      <c r="C20" s="16" t="s">
        <v>348</v>
      </c>
      <c r="D20" s="20" t="s">
        <v>349</v>
      </c>
      <c r="E20" s="26">
        <v>30</v>
      </c>
      <c r="F20" s="26">
        <f t="shared" si="1"/>
        <v>360</v>
      </c>
      <c r="G20" s="27"/>
      <c r="H20" s="149">
        <f t="shared" si="0"/>
        <v>0</v>
      </c>
      <c r="I20"/>
      <c r="N20" s="19"/>
      <c r="O20"/>
      <c r="P20"/>
      <c r="Q20"/>
    </row>
    <row r="21" spans="2:17" s="18" customFormat="1" ht="28.5" customHeight="1" x14ac:dyDescent="0.25">
      <c r="B21" s="148" t="s">
        <v>350</v>
      </c>
      <c r="C21" s="16" t="s">
        <v>351</v>
      </c>
      <c r="D21" s="20" t="s">
        <v>310</v>
      </c>
      <c r="E21" s="26">
        <v>44</v>
      </c>
      <c r="F21" s="26">
        <f t="shared" si="1"/>
        <v>528</v>
      </c>
      <c r="G21" s="27"/>
      <c r="H21" s="149">
        <f t="shared" si="0"/>
        <v>0</v>
      </c>
      <c r="I21"/>
      <c r="N21" s="19"/>
      <c r="O21"/>
      <c r="P21"/>
      <c r="Q21"/>
    </row>
    <row r="22" spans="2:17" s="18" customFormat="1" ht="34.5" customHeight="1" x14ac:dyDescent="0.25">
      <c r="B22" s="148" t="s">
        <v>352</v>
      </c>
      <c r="C22" s="16" t="s">
        <v>353</v>
      </c>
      <c r="D22" s="20" t="s">
        <v>310</v>
      </c>
      <c r="E22" s="26">
        <v>59</v>
      </c>
      <c r="F22" s="26">
        <f t="shared" si="1"/>
        <v>708</v>
      </c>
      <c r="G22" s="27"/>
      <c r="H22" s="149">
        <f t="shared" si="0"/>
        <v>0</v>
      </c>
      <c r="I22"/>
      <c r="N22" s="19"/>
      <c r="O22"/>
      <c r="P22"/>
      <c r="Q22"/>
    </row>
    <row r="23" spans="2:17" s="18" customFormat="1" ht="72" customHeight="1" x14ac:dyDescent="0.25">
      <c r="B23" s="148" t="s">
        <v>354</v>
      </c>
      <c r="C23" s="39" t="s">
        <v>355</v>
      </c>
      <c r="D23" s="20" t="s">
        <v>310</v>
      </c>
      <c r="E23" s="26">
        <v>52</v>
      </c>
      <c r="F23" s="26">
        <f t="shared" si="1"/>
        <v>624</v>
      </c>
      <c r="G23" s="27"/>
      <c r="H23" s="149">
        <f t="shared" si="0"/>
        <v>0</v>
      </c>
      <c r="I23"/>
      <c r="N23" s="19"/>
      <c r="O23"/>
      <c r="P23"/>
      <c r="Q23"/>
    </row>
    <row r="24" spans="2:17" s="18" customFormat="1" ht="39.75" customHeight="1" x14ac:dyDescent="0.25">
      <c r="B24" s="148" t="s">
        <v>356</v>
      </c>
      <c r="C24" s="39" t="s">
        <v>357</v>
      </c>
      <c r="D24" s="20" t="s">
        <v>310</v>
      </c>
      <c r="E24" s="26">
        <v>71</v>
      </c>
      <c r="F24" s="26">
        <f t="shared" si="1"/>
        <v>852</v>
      </c>
      <c r="G24" s="27"/>
      <c r="H24" s="149">
        <f t="shared" si="0"/>
        <v>0</v>
      </c>
      <c r="I24"/>
      <c r="N24" s="19"/>
      <c r="O24"/>
      <c r="P24"/>
      <c r="Q24"/>
    </row>
    <row r="25" spans="2:17" s="18" customFormat="1" ht="33.75" customHeight="1" x14ac:dyDescent="0.25">
      <c r="B25" s="148" t="s">
        <v>358</v>
      </c>
      <c r="C25" s="16" t="s">
        <v>359</v>
      </c>
      <c r="D25" s="20" t="s">
        <v>310</v>
      </c>
      <c r="E25" s="26">
        <v>70</v>
      </c>
      <c r="F25" s="26">
        <f t="shared" si="1"/>
        <v>840</v>
      </c>
      <c r="G25" s="27"/>
      <c r="H25" s="149">
        <f t="shared" si="0"/>
        <v>0</v>
      </c>
      <c r="I25"/>
      <c r="N25" s="19"/>
      <c r="O25"/>
      <c r="P25"/>
      <c r="Q25"/>
    </row>
    <row r="26" spans="2:17" s="18" customFormat="1" ht="19.5" customHeight="1" x14ac:dyDescent="0.25">
      <c r="B26" s="148" t="s">
        <v>360</v>
      </c>
      <c r="C26" s="16" t="s">
        <v>361</v>
      </c>
      <c r="D26" s="20" t="s">
        <v>310</v>
      </c>
      <c r="E26" s="26">
        <v>33</v>
      </c>
      <c r="F26" s="26">
        <f t="shared" si="1"/>
        <v>396</v>
      </c>
      <c r="G26" s="27"/>
      <c r="H26" s="149">
        <f t="shared" si="0"/>
        <v>0</v>
      </c>
      <c r="I26"/>
      <c r="N26" s="19"/>
      <c r="O26"/>
      <c r="P26"/>
      <c r="Q26"/>
    </row>
    <row r="27" spans="2:17" ht="31.5" customHeight="1" x14ac:dyDescent="0.25">
      <c r="B27" s="148" t="s">
        <v>362</v>
      </c>
      <c r="C27" s="28" t="s">
        <v>363</v>
      </c>
      <c r="D27" s="20" t="s">
        <v>364</v>
      </c>
      <c r="E27" s="26">
        <v>210</v>
      </c>
      <c r="F27" s="26">
        <f t="shared" si="1"/>
        <v>2520</v>
      </c>
      <c r="G27" s="27"/>
      <c r="H27" s="149">
        <f t="shared" si="0"/>
        <v>0</v>
      </c>
    </row>
    <row r="28" spans="2:17" x14ac:dyDescent="0.25">
      <c r="B28" s="344" t="s">
        <v>326</v>
      </c>
      <c r="C28" s="345"/>
      <c r="D28" s="345"/>
      <c r="E28" s="345"/>
      <c r="F28" s="345"/>
      <c r="G28" s="345"/>
      <c r="H28" s="153">
        <f>SUM(H15:H27)</f>
        <v>0</v>
      </c>
    </row>
    <row r="29" spans="2:17" x14ac:dyDescent="0.25">
      <c r="B29" s="168"/>
      <c r="C29" s="361" t="s">
        <v>159</v>
      </c>
      <c r="D29" s="362"/>
      <c r="E29" s="362"/>
      <c r="F29" s="362"/>
      <c r="G29" s="31">
        <v>0.03</v>
      </c>
      <c r="H29" s="154">
        <f>H28*G29</f>
        <v>0</v>
      </c>
    </row>
    <row r="30" spans="2:17" x14ac:dyDescent="0.25">
      <c r="B30" s="168"/>
      <c r="C30" s="361" t="s">
        <v>160</v>
      </c>
      <c r="D30" s="362"/>
      <c r="E30" s="362"/>
      <c r="F30" s="362"/>
      <c r="G30" s="31">
        <v>6.7900000000000002E-2</v>
      </c>
      <c r="H30" s="155">
        <f>(H28+H29)*G30</f>
        <v>0</v>
      </c>
    </row>
    <row r="31" spans="2:17" x14ac:dyDescent="0.25">
      <c r="B31" s="168"/>
      <c r="C31" s="361" t="s">
        <v>327</v>
      </c>
      <c r="D31" s="362"/>
      <c r="E31" s="362"/>
      <c r="F31" s="362"/>
      <c r="G31" s="31">
        <f>SUM(G32:G33)</f>
        <v>0.14250000000000002</v>
      </c>
      <c r="H31" s="172">
        <f>(H28+H29+H30)*G31</f>
        <v>0</v>
      </c>
    </row>
    <row r="32" spans="2:17" x14ac:dyDescent="0.25">
      <c r="B32" s="169"/>
      <c r="C32" s="363" t="s">
        <v>328</v>
      </c>
      <c r="D32" s="364"/>
      <c r="E32" s="364"/>
      <c r="F32" s="364"/>
      <c r="G32" s="32">
        <v>9.2499999999999999E-2</v>
      </c>
      <c r="H32" s="155"/>
    </row>
    <row r="33" spans="2:8" x14ac:dyDescent="0.25">
      <c r="B33" s="169"/>
      <c r="C33" s="363" t="s">
        <v>329</v>
      </c>
      <c r="D33" s="364"/>
      <c r="E33" s="364"/>
      <c r="F33" s="364"/>
      <c r="G33" s="32">
        <v>0.05</v>
      </c>
      <c r="H33" s="155"/>
    </row>
    <row r="34" spans="2:8" x14ac:dyDescent="0.25">
      <c r="B34" s="357" t="s">
        <v>330</v>
      </c>
      <c r="C34" s="358"/>
      <c r="D34" s="358"/>
      <c r="E34" s="358"/>
      <c r="F34" s="358"/>
      <c r="G34" s="358"/>
      <c r="H34" s="156">
        <f>ROUND(SUM(H28:H33),2)</f>
        <v>0</v>
      </c>
    </row>
    <row r="35" spans="2:8" ht="15.75" thickBot="1" x14ac:dyDescent="0.3">
      <c r="B35" s="359" t="s">
        <v>331</v>
      </c>
      <c r="C35" s="360"/>
      <c r="D35" s="360"/>
      <c r="E35" s="360"/>
      <c r="F35" s="360"/>
      <c r="G35" s="360"/>
      <c r="H35" s="157">
        <f>ROUNDDOWN((H34*12),2)</f>
        <v>0</v>
      </c>
    </row>
  </sheetData>
  <mergeCells count="19">
    <mergeCell ref="B28:G28"/>
    <mergeCell ref="B34:G34"/>
    <mergeCell ref="B35:G35"/>
    <mergeCell ref="C29:F29"/>
    <mergeCell ref="C30:F30"/>
    <mergeCell ref="C31:F31"/>
    <mergeCell ref="C32:F32"/>
    <mergeCell ref="C33:F33"/>
    <mergeCell ref="B8:H8"/>
    <mergeCell ref="B9:H9"/>
    <mergeCell ref="B10:H10"/>
    <mergeCell ref="B12:H12"/>
    <mergeCell ref="C13:H13"/>
    <mergeCell ref="B2:H2"/>
    <mergeCell ref="B3:H3"/>
    <mergeCell ref="B4:H4"/>
    <mergeCell ref="B5:H5"/>
    <mergeCell ref="B7:H7"/>
    <mergeCell ref="B6:H6"/>
  </mergeCells>
  <phoneticPr fontId="11" type="noConversion"/>
  <pageMargins left="0.511811024" right="0.511811024" top="0.78740157499999996" bottom="0.78740157499999996" header="0.31496062000000002" footer="0.31496062000000002"/>
  <pageSetup paperSize="9" scale="80" fitToHeight="0"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E968-7CFE-448E-94FD-6812FA8B4875}">
  <sheetPr>
    <pageSetUpPr fitToPage="1"/>
  </sheetPr>
  <dimension ref="B1:G50"/>
  <sheetViews>
    <sheetView topLeftCell="A33" zoomScale="70" zoomScaleNormal="70" workbookViewId="0">
      <selection activeCell="G46" sqref="G46"/>
    </sheetView>
  </sheetViews>
  <sheetFormatPr defaultRowHeight="15" x14ac:dyDescent="0.25"/>
  <cols>
    <col min="2" max="2" width="9.28515625" customWidth="1"/>
    <col min="3" max="3" width="85.85546875" customWidth="1"/>
    <col min="5" max="5" width="14.140625" customWidth="1"/>
    <col min="6" max="6" width="15.28515625" customWidth="1"/>
    <col min="7" max="7" width="21.28515625" customWidth="1"/>
  </cols>
  <sheetData>
    <row r="1" spans="2:7" ht="15.75" thickBot="1" x14ac:dyDescent="0.3"/>
    <row r="2" spans="2:7" ht="57" customHeight="1" x14ac:dyDescent="0.25">
      <c r="B2" s="328"/>
      <c r="C2" s="329"/>
      <c r="D2" s="329"/>
      <c r="E2" s="329"/>
      <c r="F2" s="329"/>
      <c r="G2" s="330"/>
    </row>
    <row r="3" spans="2:7" ht="15.75" x14ac:dyDescent="0.25">
      <c r="B3" s="331" t="s">
        <v>287</v>
      </c>
      <c r="C3" s="332"/>
      <c r="D3" s="332"/>
      <c r="E3" s="332"/>
      <c r="F3" s="332"/>
      <c r="G3" s="333"/>
    </row>
    <row r="4" spans="2:7" x14ac:dyDescent="0.25">
      <c r="B4" s="334" t="s">
        <v>288</v>
      </c>
      <c r="C4" s="335"/>
      <c r="D4" s="335"/>
      <c r="E4" s="335"/>
      <c r="F4" s="335"/>
      <c r="G4" s="336"/>
    </row>
    <row r="5" spans="2:7" x14ac:dyDescent="0.25">
      <c r="B5" s="334" t="s">
        <v>289</v>
      </c>
      <c r="C5" s="335"/>
      <c r="D5" s="335"/>
      <c r="E5" s="335"/>
      <c r="F5" s="335"/>
      <c r="G5" s="336"/>
    </row>
    <row r="6" spans="2:7" x14ac:dyDescent="0.25">
      <c r="B6" s="334" t="s">
        <v>290</v>
      </c>
      <c r="C6" s="335"/>
      <c r="D6" s="335"/>
      <c r="E6" s="335"/>
      <c r="F6" s="335"/>
      <c r="G6" s="336"/>
    </row>
    <row r="7" spans="2:7" x14ac:dyDescent="0.25">
      <c r="B7" s="334" t="s">
        <v>291</v>
      </c>
      <c r="C7" s="335"/>
      <c r="D7" s="335"/>
      <c r="E7" s="335"/>
      <c r="F7" s="335"/>
      <c r="G7" s="336"/>
    </row>
    <row r="8" spans="2:7" x14ac:dyDescent="0.25">
      <c r="B8" s="334"/>
      <c r="C8" s="335"/>
      <c r="D8" s="335"/>
      <c r="E8" s="335"/>
      <c r="F8" s="335"/>
      <c r="G8" s="336"/>
    </row>
    <row r="9" spans="2:7" x14ac:dyDescent="0.25">
      <c r="B9" s="346" t="s">
        <v>292</v>
      </c>
      <c r="C9" s="347"/>
      <c r="D9" s="347"/>
      <c r="E9" s="347"/>
      <c r="F9" s="347"/>
      <c r="G9" s="348"/>
    </row>
    <row r="10" spans="2:7" ht="15.75" thickBot="1" x14ac:dyDescent="0.3">
      <c r="B10" s="349" t="s">
        <v>332</v>
      </c>
      <c r="C10" s="350"/>
      <c r="D10" s="350"/>
      <c r="E10" s="350"/>
      <c r="F10" s="350"/>
      <c r="G10" s="351"/>
    </row>
    <row r="11" spans="2:7" ht="15.75" thickBot="1" x14ac:dyDescent="0.3">
      <c r="B11" s="335"/>
      <c r="C11" s="335"/>
      <c r="D11" s="335"/>
      <c r="E11" s="335"/>
      <c r="F11" s="335"/>
      <c r="G11" s="335"/>
    </row>
    <row r="12" spans="2:7" ht="15.75" thickBot="1" x14ac:dyDescent="0.3">
      <c r="B12" s="354" t="s">
        <v>365</v>
      </c>
      <c r="C12" s="355"/>
      <c r="D12" s="355"/>
      <c r="E12" s="355"/>
      <c r="F12" s="355"/>
      <c r="G12" s="356"/>
    </row>
    <row r="13" spans="2:7" x14ac:dyDescent="0.25">
      <c r="B13" s="371"/>
      <c r="C13" s="352"/>
      <c r="D13" s="352"/>
      <c r="E13" s="352"/>
      <c r="F13" s="352"/>
      <c r="G13" s="353"/>
    </row>
    <row r="14" spans="2:7" ht="30" x14ac:dyDescent="0.25">
      <c r="B14" s="146" t="s">
        <v>205</v>
      </c>
      <c r="C14" s="95" t="s">
        <v>366</v>
      </c>
      <c r="D14" s="95" t="s">
        <v>296</v>
      </c>
      <c r="E14" s="96" t="s">
        <v>367</v>
      </c>
      <c r="F14" s="96" t="s">
        <v>335</v>
      </c>
      <c r="G14" s="147" t="s">
        <v>368</v>
      </c>
    </row>
    <row r="15" spans="2:7" x14ac:dyDescent="0.25">
      <c r="B15" s="148" t="s">
        <v>369</v>
      </c>
      <c r="C15" s="25" t="s">
        <v>370</v>
      </c>
      <c r="D15" s="20" t="s">
        <v>310</v>
      </c>
      <c r="E15" s="26">
        <v>1988</v>
      </c>
      <c r="F15" s="27"/>
      <c r="G15" s="149">
        <f t="shared" ref="G15:G42" si="0">F15*E15</f>
        <v>0</v>
      </c>
    </row>
    <row r="16" spans="2:7" x14ac:dyDescent="0.25">
      <c r="B16" s="148" t="s">
        <v>371</v>
      </c>
      <c r="C16" s="25" t="s">
        <v>372</v>
      </c>
      <c r="D16" s="20" t="s">
        <v>310</v>
      </c>
      <c r="E16" s="26">
        <v>1163</v>
      </c>
      <c r="F16" s="27"/>
      <c r="G16" s="149">
        <f t="shared" si="0"/>
        <v>0</v>
      </c>
    </row>
    <row r="17" spans="2:7" x14ac:dyDescent="0.25">
      <c r="B17" s="148" t="s">
        <v>373</v>
      </c>
      <c r="C17" s="25" t="s">
        <v>374</v>
      </c>
      <c r="D17" s="20" t="s">
        <v>310</v>
      </c>
      <c r="E17" s="26">
        <v>218</v>
      </c>
      <c r="F17" s="27"/>
      <c r="G17" s="149">
        <f t="shared" si="0"/>
        <v>0</v>
      </c>
    </row>
    <row r="18" spans="2:7" ht="45" x14ac:dyDescent="0.25">
      <c r="B18" s="148" t="s">
        <v>375</v>
      </c>
      <c r="C18" s="25" t="s">
        <v>376</v>
      </c>
      <c r="D18" s="20" t="s">
        <v>310</v>
      </c>
      <c r="E18" s="26">
        <v>75</v>
      </c>
      <c r="F18" s="27"/>
      <c r="G18" s="149">
        <f t="shared" si="0"/>
        <v>0</v>
      </c>
    </row>
    <row r="19" spans="2:7" ht="31.5" x14ac:dyDescent="0.25">
      <c r="B19" s="148" t="s">
        <v>377</v>
      </c>
      <c r="C19" s="150" t="s">
        <v>378</v>
      </c>
      <c r="D19" s="20" t="s">
        <v>310</v>
      </c>
      <c r="E19" s="26">
        <v>120</v>
      </c>
      <c r="F19" s="27"/>
      <c r="G19" s="149">
        <f t="shared" si="0"/>
        <v>0</v>
      </c>
    </row>
    <row r="20" spans="2:7" x14ac:dyDescent="0.25">
      <c r="B20" s="148" t="s">
        <v>379</v>
      </c>
      <c r="C20" s="25" t="s">
        <v>380</v>
      </c>
      <c r="D20" s="20" t="s">
        <v>310</v>
      </c>
      <c r="E20" s="26">
        <v>2385</v>
      </c>
      <c r="F20" s="27"/>
      <c r="G20" s="149">
        <f t="shared" si="0"/>
        <v>0</v>
      </c>
    </row>
    <row r="21" spans="2:7" x14ac:dyDescent="0.25">
      <c r="B21" s="148" t="s">
        <v>381</v>
      </c>
      <c r="C21" s="25" t="s">
        <v>382</v>
      </c>
      <c r="D21" s="20" t="s">
        <v>310</v>
      </c>
      <c r="E21" s="26">
        <v>600</v>
      </c>
      <c r="F21" s="27"/>
      <c r="G21" s="149">
        <f t="shared" si="0"/>
        <v>0</v>
      </c>
    </row>
    <row r="22" spans="2:7" ht="15" customHeight="1" x14ac:dyDescent="0.25">
      <c r="B22" s="148" t="s">
        <v>383</v>
      </c>
      <c r="C22" s="25" t="s">
        <v>384</v>
      </c>
      <c r="D22" s="20" t="s">
        <v>310</v>
      </c>
      <c r="E22" s="26">
        <v>7.5</v>
      </c>
      <c r="F22" s="27"/>
      <c r="G22" s="149">
        <f t="shared" si="0"/>
        <v>0</v>
      </c>
    </row>
    <row r="23" spans="2:7" x14ac:dyDescent="0.25">
      <c r="B23" s="148" t="s">
        <v>385</v>
      </c>
      <c r="C23" s="25" t="s">
        <v>386</v>
      </c>
      <c r="D23" s="20" t="s">
        <v>310</v>
      </c>
      <c r="E23" s="26">
        <v>397.6</v>
      </c>
      <c r="F23" s="27"/>
      <c r="G23" s="149">
        <f t="shared" si="0"/>
        <v>0</v>
      </c>
    </row>
    <row r="24" spans="2:7" x14ac:dyDescent="0.25">
      <c r="B24" s="148" t="s">
        <v>387</v>
      </c>
      <c r="C24" s="25" t="s">
        <v>388</v>
      </c>
      <c r="D24" s="20" t="s">
        <v>310</v>
      </c>
      <c r="E24" s="26">
        <v>10</v>
      </c>
      <c r="F24" s="27"/>
      <c r="G24" s="149">
        <f t="shared" si="0"/>
        <v>0</v>
      </c>
    </row>
    <row r="25" spans="2:7" x14ac:dyDescent="0.25">
      <c r="B25" s="148" t="s">
        <v>389</v>
      </c>
      <c r="C25" s="25" t="s">
        <v>390</v>
      </c>
      <c r="D25" s="20" t="s">
        <v>310</v>
      </c>
      <c r="E25" s="26">
        <v>2.5</v>
      </c>
      <c r="F25" s="27"/>
      <c r="G25" s="149">
        <f t="shared" si="0"/>
        <v>0</v>
      </c>
    </row>
    <row r="26" spans="2:7" x14ac:dyDescent="0.25">
      <c r="B26" s="148" t="s">
        <v>391</v>
      </c>
      <c r="C26" s="37" t="s">
        <v>392</v>
      </c>
      <c r="D26" s="20" t="s">
        <v>310</v>
      </c>
      <c r="E26" s="26">
        <v>10</v>
      </c>
      <c r="F26" s="27"/>
      <c r="G26" s="149">
        <f t="shared" si="0"/>
        <v>0</v>
      </c>
    </row>
    <row r="27" spans="2:7" ht="15.75" x14ac:dyDescent="0.25">
      <c r="B27" s="148" t="s">
        <v>393</v>
      </c>
      <c r="C27" s="28" t="s">
        <v>394</v>
      </c>
      <c r="D27" s="20" t="s">
        <v>310</v>
      </c>
      <c r="E27" s="26">
        <v>5</v>
      </c>
      <c r="F27" s="27"/>
      <c r="G27" s="149">
        <f t="shared" si="0"/>
        <v>0</v>
      </c>
    </row>
    <row r="28" spans="2:7" x14ac:dyDescent="0.25">
      <c r="B28" s="148" t="s">
        <v>395</v>
      </c>
      <c r="C28" s="25" t="s">
        <v>396</v>
      </c>
      <c r="D28" s="20" t="s">
        <v>310</v>
      </c>
      <c r="E28" s="26">
        <v>5</v>
      </c>
      <c r="F28" s="27"/>
      <c r="G28" s="149">
        <f t="shared" si="0"/>
        <v>0</v>
      </c>
    </row>
    <row r="29" spans="2:7" x14ac:dyDescent="0.25">
      <c r="B29" s="148" t="s">
        <v>397</v>
      </c>
      <c r="C29" s="25" t="s">
        <v>398</v>
      </c>
      <c r="D29" s="20" t="s">
        <v>310</v>
      </c>
      <c r="E29" s="26">
        <v>2.5</v>
      </c>
      <c r="F29" s="27"/>
      <c r="G29" s="149">
        <f t="shared" si="0"/>
        <v>0</v>
      </c>
    </row>
    <row r="30" spans="2:7" ht="47.25" x14ac:dyDescent="0.25">
      <c r="B30" s="148" t="s">
        <v>399</v>
      </c>
      <c r="C30" s="28" t="s">
        <v>400</v>
      </c>
      <c r="D30" s="20" t="s">
        <v>310</v>
      </c>
      <c r="E30" s="26">
        <v>2.5</v>
      </c>
      <c r="F30" s="27"/>
      <c r="G30" s="149">
        <f t="shared" si="0"/>
        <v>0</v>
      </c>
    </row>
    <row r="31" spans="2:7" ht="47.25" x14ac:dyDescent="0.25">
      <c r="B31" s="148" t="s">
        <v>401</v>
      </c>
      <c r="C31" s="28" t="s">
        <v>402</v>
      </c>
      <c r="D31" s="20" t="s">
        <v>310</v>
      </c>
      <c r="E31" s="26">
        <v>2.5</v>
      </c>
      <c r="F31" s="27"/>
      <c r="G31" s="149">
        <f t="shared" si="0"/>
        <v>0</v>
      </c>
    </row>
    <row r="32" spans="2:7" ht="31.5" x14ac:dyDescent="0.25">
      <c r="B32" s="148" t="s">
        <v>403</v>
      </c>
      <c r="C32" s="28" t="s">
        <v>404</v>
      </c>
      <c r="D32" s="20" t="s">
        <v>310</v>
      </c>
      <c r="E32" s="26">
        <v>2.5</v>
      </c>
      <c r="F32" s="27"/>
      <c r="G32" s="149">
        <f t="shared" si="0"/>
        <v>0</v>
      </c>
    </row>
    <row r="33" spans="2:7" ht="15.75" x14ac:dyDescent="0.25">
      <c r="B33" s="148" t="s">
        <v>405</v>
      </c>
      <c r="C33" s="28" t="s">
        <v>406</v>
      </c>
      <c r="D33" s="20" t="s">
        <v>310</v>
      </c>
      <c r="E33" s="26">
        <v>2.5</v>
      </c>
      <c r="F33" s="27"/>
      <c r="G33" s="149">
        <f t="shared" si="0"/>
        <v>0</v>
      </c>
    </row>
    <row r="34" spans="2:7" ht="15.75" x14ac:dyDescent="0.25">
      <c r="B34" s="148" t="s">
        <v>407</v>
      </c>
      <c r="C34" s="28" t="s">
        <v>408</v>
      </c>
      <c r="D34" s="20" t="s">
        <v>310</v>
      </c>
      <c r="E34" s="26">
        <v>2.5</v>
      </c>
      <c r="F34" s="27"/>
      <c r="G34" s="149">
        <f t="shared" si="0"/>
        <v>0</v>
      </c>
    </row>
    <row r="35" spans="2:7" ht="47.25" x14ac:dyDescent="0.25">
      <c r="B35" s="148" t="s">
        <v>409</v>
      </c>
      <c r="C35" s="28" t="s">
        <v>410</v>
      </c>
      <c r="D35" s="20" t="s">
        <v>310</v>
      </c>
      <c r="E35" s="26">
        <v>2.5</v>
      </c>
      <c r="F35" s="27"/>
      <c r="G35" s="149">
        <f t="shared" si="0"/>
        <v>0</v>
      </c>
    </row>
    <row r="36" spans="2:7" ht="15.75" x14ac:dyDescent="0.25">
      <c r="B36" s="148" t="s">
        <v>411</v>
      </c>
      <c r="C36" s="151" t="s">
        <v>412</v>
      </c>
      <c r="D36" s="20" t="s">
        <v>310</v>
      </c>
      <c r="E36" s="26">
        <v>5</v>
      </c>
      <c r="F36" s="27"/>
      <c r="G36" s="149">
        <f t="shared" si="0"/>
        <v>0</v>
      </c>
    </row>
    <row r="37" spans="2:7" x14ac:dyDescent="0.25">
      <c r="B37" s="148" t="s">
        <v>413</v>
      </c>
      <c r="C37" s="25" t="s">
        <v>414</v>
      </c>
      <c r="D37" s="20" t="s">
        <v>310</v>
      </c>
      <c r="E37" s="26">
        <v>10</v>
      </c>
      <c r="F37" s="27"/>
      <c r="G37" s="149">
        <f t="shared" si="0"/>
        <v>0</v>
      </c>
    </row>
    <row r="38" spans="2:7" ht="15.75" x14ac:dyDescent="0.25">
      <c r="B38" s="148" t="s">
        <v>415</v>
      </c>
      <c r="C38" s="28" t="s">
        <v>416</v>
      </c>
      <c r="D38" s="20" t="s">
        <v>310</v>
      </c>
      <c r="E38" s="26">
        <v>5</v>
      </c>
      <c r="F38" s="27"/>
      <c r="G38" s="149">
        <f t="shared" si="0"/>
        <v>0</v>
      </c>
    </row>
    <row r="39" spans="2:7" x14ac:dyDescent="0.25">
      <c r="B39" s="148" t="s">
        <v>417</v>
      </c>
      <c r="C39" s="25" t="s">
        <v>418</v>
      </c>
      <c r="D39" s="20" t="s">
        <v>310</v>
      </c>
      <c r="E39" s="26">
        <v>2.5</v>
      </c>
      <c r="F39" s="27"/>
      <c r="G39" s="149">
        <f t="shared" si="0"/>
        <v>0</v>
      </c>
    </row>
    <row r="40" spans="2:7" ht="30" x14ac:dyDescent="0.25">
      <c r="B40" s="148" t="s">
        <v>419</v>
      </c>
      <c r="C40" s="25" t="s">
        <v>420</v>
      </c>
      <c r="D40" s="20" t="s">
        <v>310</v>
      </c>
      <c r="E40" s="26">
        <v>5</v>
      </c>
      <c r="F40" s="27"/>
      <c r="G40" s="149">
        <f t="shared" si="0"/>
        <v>0</v>
      </c>
    </row>
    <row r="41" spans="2:7" x14ac:dyDescent="0.25">
      <c r="B41" s="148" t="s">
        <v>421</v>
      </c>
      <c r="C41" s="25" t="s">
        <v>422</v>
      </c>
      <c r="D41" s="20" t="s">
        <v>310</v>
      </c>
      <c r="E41" s="26">
        <v>2.5</v>
      </c>
      <c r="F41" s="27"/>
      <c r="G41" s="149">
        <f t="shared" si="0"/>
        <v>0</v>
      </c>
    </row>
    <row r="42" spans="2:7" x14ac:dyDescent="0.25">
      <c r="B42" s="148" t="s">
        <v>423</v>
      </c>
      <c r="C42" s="100" t="s">
        <v>424</v>
      </c>
      <c r="D42" s="99" t="s">
        <v>310</v>
      </c>
      <c r="E42" s="98">
        <v>25</v>
      </c>
      <c r="F42" s="97"/>
      <c r="G42" s="152">
        <f t="shared" si="0"/>
        <v>0</v>
      </c>
    </row>
    <row r="43" spans="2:7" x14ac:dyDescent="0.25">
      <c r="B43" s="344" t="s">
        <v>326</v>
      </c>
      <c r="C43" s="345"/>
      <c r="D43" s="345"/>
      <c r="E43" s="345"/>
      <c r="F43" s="345"/>
      <c r="G43" s="153">
        <f>SUM(G15:G42)</f>
        <v>0</v>
      </c>
    </row>
    <row r="44" spans="2:7" x14ac:dyDescent="0.25">
      <c r="B44" s="365" t="s">
        <v>159</v>
      </c>
      <c r="C44" s="366"/>
      <c r="D44" s="366"/>
      <c r="E44" s="367"/>
      <c r="F44" s="31">
        <v>0.03</v>
      </c>
      <c r="G44" s="154">
        <f>G43*F44</f>
        <v>0</v>
      </c>
    </row>
    <row r="45" spans="2:7" x14ac:dyDescent="0.25">
      <c r="B45" s="365" t="s">
        <v>160</v>
      </c>
      <c r="C45" s="366"/>
      <c r="D45" s="366"/>
      <c r="E45" s="367"/>
      <c r="F45" s="31">
        <v>6.7900000000000002E-2</v>
      </c>
      <c r="G45" s="155">
        <f>(G43+G44)*F45</f>
        <v>0</v>
      </c>
    </row>
    <row r="46" spans="2:7" x14ac:dyDescent="0.25">
      <c r="B46" s="365" t="s">
        <v>327</v>
      </c>
      <c r="C46" s="366"/>
      <c r="D46" s="366"/>
      <c r="E46" s="367"/>
      <c r="F46" s="31">
        <f>SUM(F47:F48)</f>
        <v>0.14250000000000002</v>
      </c>
      <c r="G46" s="172">
        <f>(G43+G44+G45)*F46</f>
        <v>0</v>
      </c>
    </row>
    <row r="47" spans="2:7" x14ac:dyDescent="0.25">
      <c r="B47" s="368" t="s">
        <v>328</v>
      </c>
      <c r="C47" s="369"/>
      <c r="D47" s="369"/>
      <c r="E47" s="370"/>
      <c r="F47" s="32">
        <v>9.2499999999999999E-2</v>
      </c>
      <c r="G47" s="155"/>
    </row>
    <row r="48" spans="2:7" x14ac:dyDescent="0.25">
      <c r="B48" s="368" t="s">
        <v>329</v>
      </c>
      <c r="C48" s="369"/>
      <c r="D48" s="369"/>
      <c r="E48" s="370"/>
      <c r="F48" s="32">
        <v>0.05</v>
      </c>
      <c r="G48" s="155"/>
    </row>
    <row r="49" spans="2:7" x14ac:dyDescent="0.25">
      <c r="B49" s="357" t="s">
        <v>330</v>
      </c>
      <c r="C49" s="358"/>
      <c r="D49" s="358"/>
      <c r="E49" s="358"/>
      <c r="F49" s="358"/>
      <c r="G49" s="156">
        <f>ROUND(SUM(G43:G48),2)</f>
        <v>0</v>
      </c>
    </row>
    <row r="50" spans="2:7" ht="15.75" thickBot="1" x14ac:dyDescent="0.3">
      <c r="B50" s="359" t="s">
        <v>331</v>
      </c>
      <c r="C50" s="360"/>
      <c r="D50" s="360"/>
      <c r="E50" s="360"/>
      <c r="F50" s="360"/>
      <c r="G50" s="157">
        <f>G49*12</f>
        <v>0</v>
      </c>
    </row>
  </sheetData>
  <mergeCells count="20">
    <mergeCell ref="B7:G7"/>
    <mergeCell ref="B2:G2"/>
    <mergeCell ref="B3:G3"/>
    <mergeCell ref="B4:G4"/>
    <mergeCell ref="B5:G5"/>
    <mergeCell ref="B6:G6"/>
    <mergeCell ref="B43:F43"/>
    <mergeCell ref="B11:G11"/>
    <mergeCell ref="B13:G13"/>
    <mergeCell ref="B8:G8"/>
    <mergeCell ref="B9:G9"/>
    <mergeCell ref="B10:G10"/>
    <mergeCell ref="B12:G12"/>
    <mergeCell ref="B46:E46"/>
    <mergeCell ref="B45:E45"/>
    <mergeCell ref="B44:E44"/>
    <mergeCell ref="B49:F49"/>
    <mergeCell ref="B50:F50"/>
    <mergeCell ref="B48:E48"/>
    <mergeCell ref="B47:E47"/>
  </mergeCells>
  <phoneticPr fontId="11" type="noConversion"/>
  <pageMargins left="0.511811024" right="0.511811024" top="0.78740157499999996" bottom="0.78740157499999996" header="0.31496062000000002" footer="0.31496062000000002"/>
  <pageSetup paperSize="9" scale="82"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BF904-B312-45BD-89EE-B829EFEFA6E6}">
  <sheetPr>
    <pageSetUpPr fitToPage="1"/>
  </sheetPr>
  <dimension ref="B1:G42"/>
  <sheetViews>
    <sheetView topLeftCell="A31" zoomScale="80" zoomScaleNormal="80" workbookViewId="0">
      <selection activeCell="G39" sqref="G39"/>
    </sheetView>
  </sheetViews>
  <sheetFormatPr defaultRowHeight="15" x14ac:dyDescent="0.25"/>
  <cols>
    <col min="2" max="2" width="9.42578125" customWidth="1"/>
    <col min="3" max="3" width="82.42578125" customWidth="1"/>
    <col min="5" max="5" width="12.85546875" customWidth="1"/>
    <col min="6" max="6" width="14.140625" customWidth="1"/>
    <col min="7" max="7" width="18.140625" customWidth="1"/>
  </cols>
  <sheetData>
    <row r="1" spans="2:7" ht="15.75" thickBot="1" x14ac:dyDescent="0.3"/>
    <row r="2" spans="2:7" ht="54.75" customHeight="1" x14ac:dyDescent="0.25">
      <c r="B2" s="378"/>
      <c r="C2" s="379"/>
      <c r="D2" s="379"/>
      <c r="E2" s="379"/>
      <c r="F2" s="379"/>
      <c r="G2" s="380"/>
    </row>
    <row r="3" spans="2:7" ht="15.75" x14ac:dyDescent="0.25">
      <c r="B3" s="331" t="s">
        <v>287</v>
      </c>
      <c r="C3" s="332"/>
      <c r="D3" s="332"/>
      <c r="E3" s="332"/>
      <c r="F3" s="332"/>
      <c r="G3" s="333"/>
    </row>
    <row r="4" spans="2:7" x14ac:dyDescent="0.25">
      <c r="B4" s="334" t="s">
        <v>288</v>
      </c>
      <c r="C4" s="335"/>
      <c r="D4" s="335"/>
      <c r="E4" s="335"/>
      <c r="F4" s="335"/>
      <c r="G4" s="336"/>
    </row>
    <row r="5" spans="2:7" x14ac:dyDescent="0.25">
      <c r="B5" s="334" t="s">
        <v>289</v>
      </c>
      <c r="C5" s="335"/>
      <c r="D5" s="335"/>
      <c r="E5" s="335"/>
      <c r="F5" s="335"/>
      <c r="G5" s="336"/>
    </row>
    <row r="6" spans="2:7" x14ac:dyDescent="0.25">
      <c r="B6" s="334" t="s">
        <v>290</v>
      </c>
      <c r="C6" s="335"/>
      <c r="D6" s="335"/>
      <c r="E6" s="335"/>
      <c r="F6" s="335"/>
      <c r="G6" s="336"/>
    </row>
    <row r="7" spans="2:7" x14ac:dyDescent="0.25">
      <c r="B7" s="334" t="s">
        <v>291</v>
      </c>
      <c r="C7" s="335"/>
      <c r="D7" s="335"/>
      <c r="E7" s="335"/>
      <c r="F7" s="335"/>
      <c r="G7" s="336"/>
    </row>
    <row r="8" spans="2:7" x14ac:dyDescent="0.25">
      <c r="B8" s="334"/>
      <c r="C8" s="335"/>
      <c r="D8" s="335"/>
      <c r="E8" s="335"/>
      <c r="F8" s="335"/>
      <c r="G8" s="336"/>
    </row>
    <row r="9" spans="2:7" x14ac:dyDescent="0.25">
      <c r="B9" s="346" t="s">
        <v>292</v>
      </c>
      <c r="C9" s="383"/>
      <c r="D9" s="383"/>
      <c r="E9" s="383"/>
      <c r="F9" s="383"/>
      <c r="G9" s="384"/>
    </row>
    <row r="10" spans="2:7" ht="54.75" customHeight="1" thickBot="1" x14ac:dyDescent="0.3">
      <c r="B10" s="349" t="s">
        <v>332</v>
      </c>
      <c r="C10" s="381"/>
      <c r="D10" s="381"/>
      <c r="E10" s="381"/>
      <c r="F10" s="381"/>
      <c r="G10" s="382"/>
    </row>
    <row r="11" spans="2:7" ht="15.75" thickBot="1" x14ac:dyDescent="0.3">
      <c r="B11" s="335"/>
      <c r="C11" s="335"/>
      <c r="D11" s="335"/>
      <c r="E11" s="335"/>
      <c r="F11" s="335"/>
      <c r="G11" s="335"/>
    </row>
    <row r="12" spans="2:7" ht="15.75" thickBot="1" x14ac:dyDescent="0.3">
      <c r="B12" s="354" t="s">
        <v>425</v>
      </c>
      <c r="C12" s="355"/>
      <c r="D12" s="355"/>
      <c r="E12" s="355"/>
      <c r="F12" s="355"/>
      <c r="G12" s="356"/>
    </row>
    <row r="13" spans="2:7" x14ac:dyDescent="0.25">
      <c r="B13" s="371"/>
      <c r="C13" s="352"/>
      <c r="D13" s="352"/>
      <c r="E13" s="352"/>
      <c r="F13" s="352"/>
      <c r="G13" s="353"/>
    </row>
    <row r="14" spans="2:7" ht="45" x14ac:dyDescent="0.25">
      <c r="B14" s="146" t="s">
        <v>205</v>
      </c>
      <c r="C14" s="95" t="s">
        <v>426</v>
      </c>
      <c r="D14" s="95" t="s">
        <v>296</v>
      </c>
      <c r="E14" s="96" t="s">
        <v>298</v>
      </c>
      <c r="F14" s="96" t="s">
        <v>335</v>
      </c>
      <c r="G14" s="147" t="s">
        <v>427</v>
      </c>
    </row>
    <row r="15" spans="2:7" x14ac:dyDescent="0.25">
      <c r="B15" s="148" t="s">
        <v>428</v>
      </c>
      <c r="C15" s="25" t="s">
        <v>384</v>
      </c>
      <c r="D15" s="20" t="s">
        <v>310</v>
      </c>
      <c r="E15" s="26">
        <v>75</v>
      </c>
      <c r="F15" s="27"/>
      <c r="G15" s="149">
        <f t="shared" ref="G15:G35" si="0">F15*E15</f>
        <v>0</v>
      </c>
    </row>
    <row r="16" spans="2:7" x14ac:dyDescent="0.25">
      <c r="B16" s="148" t="s">
        <v>429</v>
      </c>
      <c r="C16" s="25" t="s">
        <v>386</v>
      </c>
      <c r="D16" s="20" t="s">
        <v>310</v>
      </c>
      <c r="E16" s="26">
        <f>1988*2</f>
        <v>3976</v>
      </c>
      <c r="F16" s="27"/>
      <c r="G16" s="149">
        <f t="shared" si="0"/>
        <v>0</v>
      </c>
    </row>
    <row r="17" spans="2:7" x14ac:dyDescent="0.25">
      <c r="B17" s="148" t="s">
        <v>430</v>
      </c>
      <c r="C17" s="25" t="s">
        <v>388</v>
      </c>
      <c r="D17" s="20" t="s">
        <v>310</v>
      </c>
      <c r="E17" s="26">
        <v>100</v>
      </c>
      <c r="F17" s="27"/>
      <c r="G17" s="149">
        <f t="shared" si="0"/>
        <v>0</v>
      </c>
    </row>
    <row r="18" spans="2:7" ht="30" x14ac:dyDescent="0.25">
      <c r="B18" s="148" t="s">
        <v>431</v>
      </c>
      <c r="C18" s="25" t="s">
        <v>390</v>
      </c>
      <c r="D18" s="20" t="s">
        <v>310</v>
      </c>
      <c r="E18" s="26">
        <v>25</v>
      </c>
      <c r="F18" s="27"/>
      <c r="G18" s="149">
        <f t="shared" si="0"/>
        <v>0</v>
      </c>
    </row>
    <row r="19" spans="2:7" x14ac:dyDescent="0.25">
      <c r="B19" s="148" t="s">
        <v>432</v>
      </c>
      <c r="C19" s="37" t="s">
        <v>392</v>
      </c>
      <c r="D19" s="20" t="s">
        <v>310</v>
      </c>
      <c r="E19" s="26">
        <v>100</v>
      </c>
      <c r="F19" s="27"/>
      <c r="G19" s="149">
        <f t="shared" si="0"/>
        <v>0</v>
      </c>
    </row>
    <row r="20" spans="2:7" ht="15.75" x14ac:dyDescent="0.25">
      <c r="B20" s="148" t="s">
        <v>433</v>
      </c>
      <c r="C20" s="28" t="s">
        <v>394</v>
      </c>
      <c r="D20" s="20" t="s">
        <v>310</v>
      </c>
      <c r="E20" s="26">
        <v>50</v>
      </c>
      <c r="F20" s="27"/>
      <c r="G20" s="149">
        <f t="shared" si="0"/>
        <v>0</v>
      </c>
    </row>
    <row r="21" spans="2:7" x14ac:dyDescent="0.25">
      <c r="B21" s="148" t="s">
        <v>434</v>
      </c>
      <c r="C21" s="25" t="s">
        <v>396</v>
      </c>
      <c r="D21" s="20" t="s">
        <v>310</v>
      </c>
      <c r="E21" s="26">
        <v>50</v>
      </c>
      <c r="F21" s="27"/>
      <c r="G21" s="149">
        <f t="shared" si="0"/>
        <v>0</v>
      </c>
    </row>
    <row r="22" spans="2:7" x14ac:dyDescent="0.25">
      <c r="B22" s="148" t="s">
        <v>435</v>
      </c>
      <c r="C22" s="25" t="s">
        <v>398</v>
      </c>
      <c r="D22" s="20" t="s">
        <v>310</v>
      </c>
      <c r="E22" s="26">
        <v>25</v>
      </c>
      <c r="F22" s="27"/>
      <c r="G22" s="149">
        <f t="shared" si="0"/>
        <v>0</v>
      </c>
    </row>
    <row r="23" spans="2:7" ht="47.25" x14ac:dyDescent="0.25">
      <c r="B23" s="148" t="s">
        <v>436</v>
      </c>
      <c r="C23" s="28" t="s">
        <v>400</v>
      </c>
      <c r="D23" s="20" t="s">
        <v>310</v>
      </c>
      <c r="E23" s="26">
        <v>25</v>
      </c>
      <c r="F23" s="27"/>
      <c r="G23" s="149">
        <f t="shared" si="0"/>
        <v>0</v>
      </c>
    </row>
    <row r="24" spans="2:7" ht="47.25" x14ac:dyDescent="0.25">
      <c r="B24" s="148" t="s">
        <v>437</v>
      </c>
      <c r="C24" s="28" t="s">
        <v>402</v>
      </c>
      <c r="D24" s="20" t="s">
        <v>310</v>
      </c>
      <c r="E24" s="26">
        <v>25</v>
      </c>
      <c r="F24" s="27"/>
      <c r="G24" s="149">
        <f t="shared" si="0"/>
        <v>0</v>
      </c>
    </row>
    <row r="25" spans="2:7" ht="47.25" x14ac:dyDescent="0.25">
      <c r="B25" s="148" t="s">
        <v>438</v>
      </c>
      <c r="C25" s="28" t="s">
        <v>404</v>
      </c>
      <c r="D25" s="20" t="s">
        <v>310</v>
      </c>
      <c r="E25" s="26">
        <v>25</v>
      </c>
      <c r="F25" s="27"/>
      <c r="G25" s="149">
        <f t="shared" si="0"/>
        <v>0</v>
      </c>
    </row>
    <row r="26" spans="2:7" ht="15.75" x14ac:dyDescent="0.25">
      <c r="B26" s="148" t="s">
        <v>439</v>
      </c>
      <c r="C26" s="28" t="s">
        <v>406</v>
      </c>
      <c r="D26" s="20" t="s">
        <v>310</v>
      </c>
      <c r="E26" s="26">
        <v>25</v>
      </c>
      <c r="F26" s="27"/>
      <c r="G26" s="149">
        <f t="shared" si="0"/>
        <v>0</v>
      </c>
    </row>
    <row r="27" spans="2:7" ht="15.75" x14ac:dyDescent="0.25">
      <c r="B27" s="148" t="s">
        <v>440</v>
      </c>
      <c r="C27" s="28" t="s">
        <v>408</v>
      </c>
      <c r="D27" s="20" t="s">
        <v>310</v>
      </c>
      <c r="E27" s="26">
        <v>25</v>
      </c>
      <c r="F27" s="27"/>
      <c r="G27" s="149">
        <f t="shared" si="0"/>
        <v>0</v>
      </c>
    </row>
    <row r="28" spans="2:7" ht="47.25" x14ac:dyDescent="0.25">
      <c r="B28" s="148" t="s">
        <v>441</v>
      </c>
      <c r="C28" s="28" t="s">
        <v>410</v>
      </c>
      <c r="D28" s="20" t="s">
        <v>310</v>
      </c>
      <c r="E28" s="26">
        <v>25</v>
      </c>
      <c r="F28" s="27"/>
      <c r="G28" s="149">
        <f t="shared" si="0"/>
        <v>0</v>
      </c>
    </row>
    <row r="29" spans="2:7" ht="15.75" x14ac:dyDescent="0.25">
      <c r="B29" s="148" t="s">
        <v>442</v>
      </c>
      <c r="C29" s="151" t="s">
        <v>412</v>
      </c>
      <c r="D29" s="20" t="s">
        <v>310</v>
      </c>
      <c r="E29" s="26">
        <v>50</v>
      </c>
      <c r="F29" s="27"/>
      <c r="G29" s="149">
        <f t="shared" si="0"/>
        <v>0</v>
      </c>
    </row>
    <row r="30" spans="2:7" x14ac:dyDescent="0.25">
      <c r="B30" s="148" t="s">
        <v>443</v>
      </c>
      <c r="C30" s="25" t="s">
        <v>414</v>
      </c>
      <c r="D30" s="20" t="s">
        <v>310</v>
      </c>
      <c r="E30" s="26">
        <v>100</v>
      </c>
      <c r="F30" s="27"/>
      <c r="G30" s="149">
        <f t="shared" si="0"/>
        <v>0</v>
      </c>
    </row>
    <row r="31" spans="2:7" ht="34.5" customHeight="1" x14ac:dyDescent="0.25">
      <c r="B31" s="148" t="s">
        <v>444</v>
      </c>
      <c r="C31" s="28" t="s">
        <v>416</v>
      </c>
      <c r="D31" s="20" t="s">
        <v>310</v>
      </c>
      <c r="E31" s="26">
        <v>50</v>
      </c>
      <c r="F31" s="27"/>
      <c r="G31" s="149">
        <f t="shared" si="0"/>
        <v>0</v>
      </c>
    </row>
    <row r="32" spans="2:7" x14ac:dyDescent="0.25">
      <c r="B32" s="148" t="s">
        <v>445</v>
      </c>
      <c r="C32" s="25" t="s">
        <v>418</v>
      </c>
      <c r="D32" s="20" t="s">
        <v>310</v>
      </c>
      <c r="E32" s="26">
        <v>25</v>
      </c>
      <c r="F32" s="27"/>
      <c r="G32" s="149">
        <f t="shared" si="0"/>
        <v>0</v>
      </c>
    </row>
    <row r="33" spans="2:7" ht="30" x14ac:dyDescent="0.25">
      <c r="B33" s="148" t="s">
        <v>446</v>
      </c>
      <c r="C33" s="25" t="s">
        <v>420</v>
      </c>
      <c r="D33" s="20" t="s">
        <v>310</v>
      </c>
      <c r="E33" s="26">
        <v>50</v>
      </c>
      <c r="F33" s="27"/>
      <c r="G33" s="149">
        <f t="shared" si="0"/>
        <v>0</v>
      </c>
    </row>
    <row r="34" spans="2:7" x14ac:dyDescent="0.25">
      <c r="B34" s="148" t="s">
        <v>447</v>
      </c>
      <c r="C34" s="25" t="s">
        <v>422</v>
      </c>
      <c r="D34" s="20" t="s">
        <v>310</v>
      </c>
      <c r="E34" s="26">
        <v>25</v>
      </c>
      <c r="F34" s="27"/>
      <c r="G34" s="149">
        <f t="shared" si="0"/>
        <v>0</v>
      </c>
    </row>
    <row r="35" spans="2:7" x14ac:dyDescent="0.25">
      <c r="B35" s="148" t="s">
        <v>448</v>
      </c>
      <c r="C35" s="100" t="s">
        <v>424</v>
      </c>
      <c r="D35" s="99" t="s">
        <v>310</v>
      </c>
      <c r="E35" s="98">
        <v>250</v>
      </c>
      <c r="F35" s="97"/>
      <c r="G35" s="152">
        <f t="shared" si="0"/>
        <v>0</v>
      </c>
    </row>
    <row r="36" spans="2:7" x14ac:dyDescent="0.25">
      <c r="B36" s="376" t="s">
        <v>449</v>
      </c>
      <c r="C36" s="377"/>
      <c r="D36" s="377"/>
      <c r="E36" s="377"/>
      <c r="F36" s="377"/>
      <c r="G36" s="158">
        <f>SUM(G15:G35)</f>
        <v>0</v>
      </c>
    </row>
    <row r="37" spans="2:7" x14ac:dyDescent="0.25">
      <c r="B37" s="372" t="s">
        <v>450</v>
      </c>
      <c r="C37" s="373"/>
      <c r="D37" s="373"/>
      <c r="E37" s="373"/>
      <c r="F37" s="46">
        <v>0.03</v>
      </c>
      <c r="G37" s="159">
        <f>G36*F37</f>
        <v>0</v>
      </c>
    </row>
    <row r="38" spans="2:7" x14ac:dyDescent="0.25">
      <c r="B38" s="372" t="s">
        <v>160</v>
      </c>
      <c r="C38" s="373"/>
      <c r="D38" s="373"/>
      <c r="E38" s="373"/>
      <c r="F38" s="23">
        <v>6.7900000000000002E-2</v>
      </c>
      <c r="G38" s="160">
        <f>(G36+G37)*F38</f>
        <v>0</v>
      </c>
    </row>
    <row r="39" spans="2:7" x14ac:dyDescent="0.25">
      <c r="B39" s="372" t="s">
        <v>327</v>
      </c>
      <c r="C39" s="373"/>
      <c r="D39" s="373"/>
      <c r="E39" s="373"/>
      <c r="F39" s="23">
        <f>SUM(F40:F41)</f>
        <v>0.14250000000000002</v>
      </c>
      <c r="G39" s="172">
        <f>(G36+G37+G38)*F39</f>
        <v>0</v>
      </c>
    </row>
    <row r="40" spans="2:7" x14ac:dyDescent="0.25">
      <c r="B40" s="372" t="s">
        <v>328</v>
      </c>
      <c r="C40" s="373"/>
      <c r="D40" s="373"/>
      <c r="E40" s="373"/>
      <c r="F40" s="23">
        <v>9.2499999999999999E-2</v>
      </c>
      <c r="G40" s="160"/>
    </row>
    <row r="41" spans="2:7" x14ac:dyDescent="0.25">
      <c r="B41" s="372" t="s">
        <v>329</v>
      </c>
      <c r="C41" s="373"/>
      <c r="D41" s="373"/>
      <c r="E41" s="373"/>
      <c r="F41" s="23">
        <v>0.05</v>
      </c>
      <c r="G41" s="160"/>
    </row>
    <row r="42" spans="2:7" ht="15.75" thickBot="1" x14ac:dyDescent="0.3">
      <c r="B42" s="374" t="s">
        <v>451</v>
      </c>
      <c r="C42" s="375"/>
      <c r="D42" s="375"/>
      <c r="E42" s="375"/>
      <c r="F42" s="375"/>
      <c r="G42" s="161">
        <f>SUM(G36:G41)</f>
        <v>0</v>
      </c>
    </row>
  </sheetData>
  <mergeCells count="19">
    <mergeCell ref="B2:G2"/>
    <mergeCell ref="B10:G10"/>
    <mergeCell ref="B11:G11"/>
    <mergeCell ref="B12:G12"/>
    <mergeCell ref="B13:G13"/>
    <mergeCell ref="B3:G3"/>
    <mergeCell ref="B4:G4"/>
    <mergeCell ref="B5:G5"/>
    <mergeCell ref="B6:G6"/>
    <mergeCell ref="B7:G7"/>
    <mergeCell ref="B8:G8"/>
    <mergeCell ref="B9:G9"/>
    <mergeCell ref="B41:E41"/>
    <mergeCell ref="B42:F42"/>
    <mergeCell ref="B36:F36"/>
    <mergeCell ref="B37:E37"/>
    <mergeCell ref="B38:E38"/>
    <mergeCell ref="B39:E39"/>
    <mergeCell ref="B40:E40"/>
  </mergeCells>
  <phoneticPr fontId="11" type="noConversion"/>
  <pageMargins left="0.511811024" right="0.511811024" top="0.78740157499999996" bottom="0.78740157499999996" header="0.31496062000000002" footer="0.31496062000000002"/>
  <pageSetup paperSize="9" scale="87"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M26"/>
  <sheetViews>
    <sheetView topLeftCell="A14" zoomScale="70" zoomScaleNormal="70" workbookViewId="0">
      <selection activeCell="L23" sqref="L23"/>
    </sheetView>
  </sheetViews>
  <sheetFormatPr defaultRowHeight="15" x14ac:dyDescent="0.25"/>
  <cols>
    <col min="1" max="1" width="5" customWidth="1"/>
    <col min="3" max="3" width="80.85546875" customWidth="1"/>
    <col min="4" max="4" width="10.42578125" customWidth="1"/>
    <col min="5" max="5" width="14.5703125" customWidth="1"/>
    <col min="6" max="6" width="17.7109375" customWidth="1"/>
    <col min="7" max="7" width="18.85546875" customWidth="1"/>
    <col min="8" max="8" width="16" customWidth="1"/>
    <col min="9" max="10" width="18.5703125" customWidth="1"/>
    <col min="11" max="12" width="14.5703125" customWidth="1"/>
    <col min="13" max="13" width="17" customWidth="1"/>
  </cols>
  <sheetData>
    <row r="1" spans="2:13" ht="15.75" thickBot="1" x14ac:dyDescent="0.3"/>
    <row r="2" spans="2:13" ht="60" customHeight="1" x14ac:dyDescent="0.25">
      <c r="B2" s="328"/>
      <c r="C2" s="329"/>
      <c r="D2" s="329"/>
      <c r="E2" s="329"/>
      <c r="F2" s="329"/>
      <c r="G2" s="329"/>
      <c r="H2" s="329"/>
      <c r="I2" s="329"/>
      <c r="J2" s="329"/>
      <c r="K2" s="329"/>
      <c r="L2" s="329"/>
      <c r="M2" s="330"/>
    </row>
    <row r="3" spans="2:13" x14ac:dyDescent="0.25">
      <c r="B3" s="393" t="s">
        <v>287</v>
      </c>
      <c r="C3" s="394"/>
      <c r="D3" s="394"/>
      <c r="E3" s="394"/>
      <c r="F3" s="394"/>
      <c r="G3" s="394"/>
      <c r="H3" s="394"/>
      <c r="I3" s="394"/>
      <c r="J3" s="394"/>
      <c r="K3" s="394"/>
      <c r="L3" s="394"/>
      <c r="M3" s="395"/>
    </row>
    <row r="4" spans="2:13" x14ac:dyDescent="0.25">
      <c r="B4" s="334" t="s">
        <v>288</v>
      </c>
      <c r="C4" s="335"/>
      <c r="D4" s="335"/>
      <c r="E4" s="335"/>
      <c r="F4" s="335"/>
      <c r="G4" s="335"/>
      <c r="H4" s="335"/>
      <c r="I4" s="335"/>
      <c r="J4" s="335"/>
      <c r="K4" s="335"/>
      <c r="L4" s="335"/>
      <c r="M4" s="336"/>
    </row>
    <row r="5" spans="2:13" x14ac:dyDescent="0.25">
      <c r="B5" s="334" t="s">
        <v>289</v>
      </c>
      <c r="C5" s="335"/>
      <c r="D5" s="335"/>
      <c r="E5" s="335"/>
      <c r="F5" s="335"/>
      <c r="G5" s="335"/>
      <c r="H5" s="335"/>
      <c r="I5" s="335"/>
      <c r="J5" s="335"/>
      <c r="K5" s="335"/>
      <c r="L5" s="335"/>
      <c r="M5" s="336"/>
    </row>
    <row r="6" spans="2:13" x14ac:dyDescent="0.25">
      <c r="B6" s="334" t="s">
        <v>290</v>
      </c>
      <c r="C6" s="335"/>
      <c r="D6" s="335"/>
      <c r="E6" s="335"/>
      <c r="F6" s="335"/>
      <c r="G6" s="335"/>
      <c r="H6" s="335"/>
      <c r="I6" s="335"/>
      <c r="J6" s="335"/>
      <c r="K6" s="335"/>
      <c r="L6" s="335"/>
      <c r="M6" s="336"/>
    </row>
    <row r="7" spans="2:13" x14ac:dyDescent="0.25">
      <c r="B7" s="334" t="s">
        <v>291</v>
      </c>
      <c r="C7" s="335"/>
      <c r="D7" s="335"/>
      <c r="E7" s="335"/>
      <c r="F7" s="335"/>
      <c r="G7" s="335"/>
      <c r="H7" s="335"/>
      <c r="I7" s="335"/>
      <c r="J7" s="335"/>
      <c r="K7" s="335"/>
      <c r="L7" s="335"/>
      <c r="M7" s="336"/>
    </row>
    <row r="8" spans="2:13" x14ac:dyDescent="0.25">
      <c r="B8" s="334"/>
      <c r="C8" s="335"/>
      <c r="D8" s="335"/>
      <c r="E8" s="335"/>
      <c r="F8" s="335"/>
      <c r="G8" s="335"/>
      <c r="H8" s="335"/>
      <c r="I8" s="335"/>
      <c r="J8" s="335"/>
      <c r="K8" s="335"/>
      <c r="L8" s="335"/>
      <c r="M8" s="162"/>
    </row>
    <row r="9" spans="2:13" ht="18.75" customHeight="1" x14ac:dyDescent="0.25">
      <c r="B9" s="346" t="s">
        <v>292</v>
      </c>
      <c r="C9" s="383"/>
      <c r="D9" s="383"/>
      <c r="E9" s="383"/>
      <c r="F9" s="383"/>
      <c r="G9" s="383"/>
      <c r="H9" s="383"/>
      <c r="I9" s="383"/>
      <c r="J9" s="383"/>
      <c r="K9" s="383"/>
      <c r="L9" s="383"/>
      <c r="M9" s="384"/>
    </row>
    <row r="10" spans="2:13" ht="38.25" customHeight="1" thickBot="1" x14ac:dyDescent="0.3">
      <c r="B10" s="349" t="s">
        <v>293</v>
      </c>
      <c r="C10" s="381"/>
      <c r="D10" s="381"/>
      <c r="E10" s="381"/>
      <c r="F10" s="381"/>
      <c r="G10" s="381"/>
      <c r="H10" s="381"/>
      <c r="I10" s="381"/>
      <c r="J10" s="381"/>
      <c r="K10" s="381"/>
      <c r="L10" s="381"/>
      <c r="M10" s="382"/>
    </row>
    <row r="11" spans="2:13" ht="15.75" thickBot="1" x14ac:dyDescent="0.3"/>
    <row r="12" spans="2:13" ht="15.75" thickBot="1" x14ac:dyDescent="0.3">
      <c r="B12" s="354" t="s">
        <v>281</v>
      </c>
      <c r="C12" s="355"/>
      <c r="D12" s="355"/>
      <c r="E12" s="355"/>
      <c r="F12" s="355"/>
      <c r="G12" s="355"/>
      <c r="H12" s="355"/>
      <c r="I12" s="355"/>
      <c r="J12" s="355"/>
      <c r="K12" s="355"/>
      <c r="L12" s="355"/>
      <c r="M12" s="356"/>
    </row>
    <row r="13" spans="2:13" x14ac:dyDescent="0.25">
      <c r="B13" s="163"/>
      <c r="C13" s="352"/>
      <c r="D13" s="352"/>
      <c r="E13" s="352"/>
      <c r="F13" s="352"/>
      <c r="G13" s="352"/>
      <c r="H13" s="352"/>
      <c r="I13" s="352"/>
      <c r="J13" s="352"/>
      <c r="K13" s="352"/>
      <c r="L13" s="352"/>
      <c r="M13" s="162"/>
    </row>
    <row r="14" spans="2:13" s="18" customFormat="1" ht="96" customHeight="1" x14ac:dyDescent="0.25">
      <c r="B14" s="146" t="s">
        <v>205</v>
      </c>
      <c r="C14" s="95" t="s">
        <v>282</v>
      </c>
      <c r="D14" s="95" t="s">
        <v>296</v>
      </c>
      <c r="E14" s="96" t="s">
        <v>298</v>
      </c>
      <c r="F14" s="96" t="s">
        <v>452</v>
      </c>
      <c r="G14" s="96" t="s">
        <v>453</v>
      </c>
      <c r="H14" s="96" t="s">
        <v>454</v>
      </c>
      <c r="I14" s="96" t="s">
        <v>455</v>
      </c>
      <c r="J14" s="96" t="s">
        <v>456</v>
      </c>
      <c r="K14" s="96" t="s">
        <v>457</v>
      </c>
      <c r="L14" s="96" t="s">
        <v>458</v>
      </c>
      <c r="M14" s="147" t="s">
        <v>459</v>
      </c>
    </row>
    <row r="15" spans="2:13" s="18" customFormat="1" ht="94.5" customHeight="1" x14ac:dyDescent="0.25">
      <c r="B15" s="164" t="s">
        <v>460</v>
      </c>
      <c r="C15" s="16" t="s">
        <v>461</v>
      </c>
      <c r="D15" s="20" t="s">
        <v>310</v>
      </c>
      <c r="E15" s="26">
        <v>3</v>
      </c>
      <c r="F15" s="27"/>
      <c r="G15" s="27">
        <f>E15*F15</f>
        <v>0</v>
      </c>
      <c r="H15" s="38">
        <f>G15*10%</f>
        <v>0</v>
      </c>
      <c r="I15" s="38">
        <f>G15-H15</f>
        <v>0</v>
      </c>
      <c r="J15" s="20">
        <v>120</v>
      </c>
      <c r="K15" s="20">
        <v>10</v>
      </c>
      <c r="L15" s="27">
        <f>I15/J15</f>
        <v>0</v>
      </c>
      <c r="M15" s="149">
        <f>I15/K15</f>
        <v>0</v>
      </c>
    </row>
    <row r="16" spans="2:13" s="18" customFormat="1" ht="94.5" customHeight="1" x14ac:dyDescent="0.25">
      <c r="B16" s="164" t="s">
        <v>462</v>
      </c>
      <c r="C16" s="16" t="s">
        <v>463</v>
      </c>
      <c r="D16" s="20" t="s">
        <v>310</v>
      </c>
      <c r="E16" s="26">
        <v>23</v>
      </c>
      <c r="F16" s="27"/>
      <c r="G16" s="27">
        <f>E16*F16</f>
        <v>0</v>
      </c>
      <c r="H16" s="38">
        <f>G16*10%</f>
        <v>0</v>
      </c>
      <c r="I16" s="38">
        <f>G16-H16</f>
        <v>0</v>
      </c>
      <c r="J16" s="20">
        <v>120</v>
      </c>
      <c r="K16" s="20">
        <v>10</v>
      </c>
      <c r="L16" s="27">
        <f>I16/J16</f>
        <v>0</v>
      </c>
      <c r="M16" s="149">
        <f>I16/K16</f>
        <v>0</v>
      </c>
    </row>
    <row r="17" spans="2:13" s="18" customFormat="1" ht="30" x14ac:dyDescent="0.25">
      <c r="B17" s="164" t="s">
        <v>464</v>
      </c>
      <c r="C17" s="165" t="s">
        <v>465</v>
      </c>
      <c r="D17" s="20" t="s">
        <v>310</v>
      </c>
      <c r="E17" s="26">
        <v>18</v>
      </c>
      <c r="F17" s="27"/>
      <c r="G17" s="27">
        <f>E17*F17</f>
        <v>0</v>
      </c>
      <c r="H17" s="38">
        <f t="shared" ref="H17:H18" si="0">G17*10%</f>
        <v>0</v>
      </c>
      <c r="I17" s="38">
        <f t="shared" ref="I17:I18" si="1">G17-H17</f>
        <v>0</v>
      </c>
      <c r="J17" s="20">
        <v>120</v>
      </c>
      <c r="K17" s="20">
        <v>10</v>
      </c>
      <c r="L17" s="27">
        <f t="shared" ref="L17:L18" si="2">I17/J17</f>
        <v>0</v>
      </c>
      <c r="M17" s="149">
        <f t="shared" ref="M17:M18" si="3">I17/K17</f>
        <v>0</v>
      </c>
    </row>
    <row r="18" spans="2:13" s="18" customFormat="1" ht="177" customHeight="1" x14ac:dyDescent="0.25">
      <c r="B18" s="164" t="s">
        <v>466</v>
      </c>
      <c r="C18" s="16" t="s">
        <v>467</v>
      </c>
      <c r="D18" s="20" t="s">
        <v>310</v>
      </c>
      <c r="E18" s="26">
        <v>71</v>
      </c>
      <c r="F18" s="27"/>
      <c r="G18" s="27">
        <f>E18*F18</f>
        <v>0</v>
      </c>
      <c r="H18" s="38">
        <f t="shared" si="0"/>
        <v>0</v>
      </c>
      <c r="I18" s="38">
        <f t="shared" si="1"/>
        <v>0</v>
      </c>
      <c r="J18" s="20">
        <v>120</v>
      </c>
      <c r="K18" s="20">
        <v>10</v>
      </c>
      <c r="L18" s="27">
        <f t="shared" si="2"/>
        <v>0</v>
      </c>
      <c r="M18" s="149">
        <f t="shared" si="3"/>
        <v>0</v>
      </c>
    </row>
    <row r="19" spans="2:13" ht="23.25" customHeight="1" x14ac:dyDescent="0.25">
      <c r="B19" s="376" t="s">
        <v>468</v>
      </c>
      <c r="C19" s="377"/>
      <c r="D19" s="377"/>
      <c r="E19" s="377"/>
      <c r="F19" s="377"/>
      <c r="G19" s="377"/>
      <c r="H19" s="377"/>
      <c r="I19" s="377"/>
      <c r="J19" s="377"/>
      <c r="K19" s="377"/>
      <c r="L19" s="45">
        <f>SUM(L15:L18)</f>
        <v>0</v>
      </c>
      <c r="M19" s="153">
        <f>SUM(M15:M18)</f>
        <v>0</v>
      </c>
    </row>
    <row r="20" spans="2:13" ht="17.25" customHeight="1" x14ac:dyDescent="0.25">
      <c r="B20" s="334"/>
      <c r="C20" s="335"/>
      <c r="D20" s="335"/>
      <c r="E20" s="391" t="s">
        <v>159</v>
      </c>
      <c r="F20" s="391"/>
      <c r="G20" s="391"/>
      <c r="H20" s="391"/>
      <c r="I20" s="391"/>
      <c r="J20" s="392"/>
      <c r="K20" s="41">
        <v>0.03</v>
      </c>
      <c r="L20" s="42">
        <f>L19*K20</f>
        <v>0</v>
      </c>
      <c r="M20" s="166">
        <f>M19*K20</f>
        <v>0</v>
      </c>
    </row>
    <row r="21" spans="2:13" x14ac:dyDescent="0.25">
      <c r="B21" s="334"/>
      <c r="C21" s="335"/>
      <c r="D21" s="335"/>
      <c r="E21" s="387" t="s">
        <v>160</v>
      </c>
      <c r="F21" s="387"/>
      <c r="G21" s="387"/>
      <c r="H21" s="387"/>
      <c r="I21" s="387"/>
      <c r="J21" s="388"/>
      <c r="K21" s="23">
        <v>6.7900000000000002E-2</v>
      </c>
      <c r="L21" s="43">
        <f>(L19+L20)*K21</f>
        <v>0</v>
      </c>
      <c r="M21" s="160">
        <f>(M19+M20)*K21</f>
        <v>0</v>
      </c>
    </row>
    <row r="22" spans="2:13" x14ac:dyDescent="0.25">
      <c r="B22" s="334"/>
      <c r="C22" s="335"/>
      <c r="D22" s="335"/>
      <c r="E22" s="387" t="s">
        <v>327</v>
      </c>
      <c r="F22" s="387"/>
      <c r="G22" s="387"/>
      <c r="H22" s="387"/>
      <c r="I22" s="387"/>
      <c r="J22" s="388"/>
      <c r="K22" s="23">
        <f>SUM(K23:K24)</f>
        <v>0.14250000000000002</v>
      </c>
      <c r="L22" s="172">
        <f>(L19+L20+L21)*K22</f>
        <v>0</v>
      </c>
      <c r="M22" s="172">
        <f>(M19+M20+M21)*K22</f>
        <v>0</v>
      </c>
    </row>
    <row r="23" spans="2:13" x14ac:dyDescent="0.25">
      <c r="B23" s="334"/>
      <c r="C23" s="335"/>
      <c r="D23" s="335"/>
      <c r="E23" s="385" t="s">
        <v>328</v>
      </c>
      <c r="F23" s="385"/>
      <c r="G23" s="385"/>
      <c r="H23" s="385"/>
      <c r="I23" s="385"/>
      <c r="J23" s="386"/>
      <c r="K23" s="24">
        <v>9.2499999999999999E-2</v>
      </c>
      <c r="L23" s="43"/>
      <c r="M23" s="160"/>
    </row>
    <row r="24" spans="2:13" x14ac:dyDescent="0.25">
      <c r="B24" s="334"/>
      <c r="C24" s="335"/>
      <c r="D24" s="335"/>
      <c r="E24" s="385" t="s">
        <v>329</v>
      </c>
      <c r="F24" s="385"/>
      <c r="G24" s="385"/>
      <c r="H24" s="385"/>
      <c r="I24" s="385"/>
      <c r="J24" s="386"/>
      <c r="K24" s="24">
        <v>0.05</v>
      </c>
      <c r="L24" s="43"/>
      <c r="M24" s="160"/>
    </row>
    <row r="25" spans="2:13" x14ac:dyDescent="0.25">
      <c r="B25" s="334"/>
      <c r="C25" s="335"/>
      <c r="D25" s="335"/>
      <c r="E25" s="387" t="s">
        <v>469</v>
      </c>
      <c r="F25" s="387"/>
      <c r="G25" s="387"/>
      <c r="H25" s="387"/>
      <c r="I25" s="387"/>
      <c r="J25" s="387"/>
      <c r="K25" s="388"/>
      <c r="L25" s="44">
        <f>SUM(L19:L24)</f>
        <v>0</v>
      </c>
      <c r="M25" s="160"/>
    </row>
    <row r="26" spans="2:13" ht="15.75" thickBot="1" x14ac:dyDescent="0.3">
      <c r="B26" s="389"/>
      <c r="C26" s="390"/>
      <c r="D26" s="390"/>
      <c r="E26" s="338" t="s">
        <v>470</v>
      </c>
      <c r="F26" s="338"/>
      <c r="G26" s="338"/>
      <c r="H26" s="338"/>
      <c r="I26" s="338"/>
      <c r="J26" s="338"/>
      <c r="K26" s="338"/>
      <c r="L26" s="339"/>
      <c r="M26" s="161">
        <f>ROUNDDOWN(SUM(M19:M24),2)</f>
        <v>0</v>
      </c>
    </row>
  </sheetData>
  <mergeCells count="20">
    <mergeCell ref="B2:M2"/>
    <mergeCell ref="B3:M3"/>
    <mergeCell ref="B6:M6"/>
    <mergeCell ref="B5:M5"/>
    <mergeCell ref="B4:M4"/>
    <mergeCell ref="B7:M7"/>
    <mergeCell ref="E26:L26"/>
    <mergeCell ref="E24:J24"/>
    <mergeCell ref="B8:L8"/>
    <mergeCell ref="C13:L13"/>
    <mergeCell ref="E21:J21"/>
    <mergeCell ref="E22:J22"/>
    <mergeCell ref="E23:J23"/>
    <mergeCell ref="B10:M10"/>
    <mergeCell ref="B12:M12"/>
    <mergeCell ref="B19:K19"/>
    <mergeCell ref="B9:M9"/>
    <mergeCell ref="E25:K25"/>
    <mergeCell ref="B20:D26"/>
    <mergeCell ref="E20:J20"/>
  </mergeCells>
  <phoneticPr fontId="11" type="noConversion"/>
  <pageMargins left="0.511811024" right="0.511811024" top="0.78740157499999996" bottom="0.78740157499999996" header="0.31496062000000002" footer="0.31496062000000002"/>
  <pageSetup paperSize="9" scale="53"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E160"/>
  <sheetViews>
    <sheetView topLeftCell="B141" workbookViewId="0">
      <selection activeCell="E133" sqref="E133"/>
    </sheetView>
  </sheetViews>
  <sheetFormatPr defaultRowHeight="15" x14ac:dyDescent="0.25"/>
  <cols>
    <col min="2" max="2" width="12.5703125" customWidth="1"/>
    <col min="3" max="3" width="73.5703125" customWidth="1"/>
    <col min="4" max="4" width="13.85546875" customWidth="1"/>
    <col min="5" max="5" width="23.28515625" customWidth="1"/>
  </cols>
  <sheetData>
    <row r="1" spans="2:5" ht="159.75" customHeight="1" x14ac:dyDescent="0.25">
      <c r="B1" s="240" t="s">
        <v>35</v>
      </c>
      <c r="C1" s="241"/>
      <c r="D1" s="241"/>
      <c r="E1" s="242"/>
    </row>
    <row r="2" spans="2:5" ht="27" thickBot="1" x14ac:dyDescent="0.3">
      <c r="B2" s="243" t="s">
        <v>36</v>
      </c>
      <c r="C2" s="244"/>
      <c r="D2" s="244"/>
      <c r="E2" s="245"/>
    </row>
    <row r="3" spans="2:5" ht="15.75" thickBot="1" x14ac:dyDescent="0.3">
      <c r="B3" s="22"/>
      <c r="C3" s="22"/>
    </row>
    <row r="4" spans="2:5" ht="30" x14ac:dyDescent="0.25">
      <c r="B4" s="57" t="s">
        <v>37</v>
      </c>
      <c r="C4" s="246"/>
      <c r="D4" s="246"/>
      <c r="E4" s="247"/>
    </row>
    <row r="5" spans="2:5" x14ac:dyDescent="0.25">
      <c r="B5" s="58" t="s">
        <v>38</v>
      </c>
      <c r="C5" s="248"/>
      <c r="D5" s="248"/>
      <c r="E5" s="249"/>
    </row>
    <row r="6" spans="2:5" ht="15.75" thickBot="1" x14ac:dyDescent="0.3">
      <c r="B6" s="59" t="s">
        <v>39</v>
      </c>
      <c r="C6" s="250"/>
      <c r="D6" s="250"/>
      <c r="E6" s="251"/>
    </row>
    <row r="7" spans="2:5" ht="15.75" thickBot="1" x14ac:dyDescent="0.3">
      <c r="B7" s="252"/>
      <c r="C7" s="252"/>
    </row>
    <row r="8" spans="2:5" x14ac:dyDescent="0.25">
      <c r="B8" s="253" t="s">
        <v>40</v>
      </c>
      <c r="C8" s="254"/>
      <c r="D8" s="254"/>
      <c r="E8" s="255"/>
    </row>
    <row r="9" spans="2:5" x14ac:dyDescent="0.25">
      <c r="B9" s="12" t="s">
        <v>41</v>
      </c>
      <c r="C9" s="48" t="s">
        <v>42</v>
      </c>
      <c r="D9" s="256" t="s">
        <v>43</v>
      </c>
      <c r="E9" s="257"/>
    </row>
    <row r="10" spans="2:5" x14ac:dyDescent="0.25">
      <c r="B10" s="12" t="s">
        <v>44</v>
      </c>
      <c r="C10" s="48" t="s">
        <v>45</v>
      </c>
      <c r="D10" s="256" t="s">
        <v>46</v>
      </c>
      <c r="E10" s="257"/>
    </row>
    <row r="11" spans="2:5" x14ac:dyDescent="0.25">
      <c r="B11" s="12" t="s">
        <v>47</v>
      </c>
      <c r="C11" s="48" t="s">
        <v>48</v>
      </c>
      <c r="D11" s="256" t="s">
        <v>49</v>
      </c>
      <c r="E11" s="257"/>
    </row>
    <row r="12" spans="2:5" x14ac:dyDescent="0.25">
      <c r="B12" s="12" t="s">
        <v>47</v>
      </c>
      <c r="C12" s="48" t="s">
        <v>50</v>
      </c>
      <c r="D12" s="256" t="s">
        <v>51</v>
      </c>
      <c r="E12" s="257"/>
    </row>
    <row r="13" spans="2:5" ht="15.75" thickBot="1" x14ac:dyDescent="0.3">
      <c r="B13" s="60" t="s">
        <v>52</v>
      </c>
      <c r="C13" s="61" t="s">
        <v>53</v>
      </c>
      <c r="D13" s="258">
        <v>12</v>
      </c>
      <c r="E13" s="259"/>
    </row>
    <row r="14" spans="2:5" ht="15.75" thickBot="1" x14ac:dyDescent="0.3">
      <c r="B14" s="1"/>
      <c r="C14" s="1"/>
    </row>
    <row r="15" spans="2:5" ht="15.75" thickBot="1" x14ac:dyDescent="0.3">
      <c r="B15" s="260" t="s">
        <v>54</v>
      </c>
      <c r="C15" s="261"/>
      <c r="D15" s="261"/>
      <c r="E15" s="262"/>
    </row>
    <row r="16" spans="2:5" ht="30" x14ac:dyDescent="0.25">
      <c r="B16" s="263" t="s">
        <v>55</v>
      </c>
      <c r="C16" s="264"/>
      <c r="D16" s="6" t="s">
        <v>7</v>
      </c>
      <c r="E16" s="7" t="s">
        <v>56</v>
      </c>
    </row>
    <row r="17" spans="2:5" ht="16.5" thickBot="1" x14ac:dyDescent="0.3">
      <c r="B17" s="265" t="s">
        <v>57</v>
      </c>
      <c r="C17" s="266"/>
      <c r="D17" s="8" t="s">
        <v>58</v>
      </c>
      <c r="E17" s="9">
        <v>30</v>
      </c>
    </row>
    <row r="18" spans="2:5" ht="15.75" thickBot="1" x14ac:dyDescent="0.3">
      <c r="B18" s="21"/>
      <c r="C18" s="21"/>
    </row>
    <row r="19" spans="2:5" ht="15.75" thickBot="1" x14ac:dyDescent="0.3">
      <c r="B19" s="260" t="s">
        <v>59</v>
      </c>
      <c r="C19" s="261"/>
      <c r="D19" s="261"/>
      <c r="E19" s="262"/>
    </row>
    <row r="20" spans="2:5" x14ac:dyDescent="0.25">
      <c r="B20" s="3">
        <v>1</v>
      </c>
      <c r="C20" s="267" t="s">
        <v>60</v>
      </c>
      <c r="D20" s="268"/>
      <c r="E20" s="10" t="s">
        <v>57</v>
      </c>
    </row>
    <row r="21" spans="2:5" x14ac:dyDescent="0.25">
      <c r="B21" s="2">
        <v>2</v>
      </c>
      <c r="C21" s="269" t="s">
        <v>61</v>
      </c>
      <c r="D21" s="270"/>
      <c r="E21" s="13"/>
    </row>
    <row r="22" spans="2:5" x14ac:dyDescent="0.25">
      <c r="B22" s="2">
        <v>3</v>
      </c>
      <c r="C22" s="269" t="s">
        <v>62</v>
      </c>
      <c r="D22" s="270"/>
      <c r="E22" s="5" t="s">
        <v>63</v>
      </c>
    </row>
    <row r="23" spans="2:5" x14ac:dyDescent="0.25">
      <c r="B23" s="2">
        <v>4</v>
      </c>
      <c r="C23" s="269" t="s">
        <v>64</v>
      </c>
      <c r="D23" s="270"/>
      <c r="E23" s="14" t="s">
        <v>51</v>
      </c>
    </row>
    <row r="24" spans="2:5" ht="15.75" thickBot="1" x14ac:dyDescent="0.3">
      <c r="B24" s="11">
        <v>5</v>
      </c>
      <c r="C24" s="271" t="s">
        <v>65</v>
      </c>
      <c r="D24" s="272"/>
      <c r="E24" s="4">
        <f>E17</f>
        <v>30</v>
      </c>
    </row>
    <row r="26" spans="2:5" ht="16.5" thickBot="1" x14ac:dyDescent="0.3">
      <c r="B26" s="227" t="s">
        <v>66</v>
      </c>
      <c r="C26" s="227"/>
      <c r="D26" s="227"/>
      <c r="E26" s="227"/>
    </row>
    <row r="27" spans="2:5" ht="15.75" x14ac:dyDescent="0.25">
      <c r="B27" s="66"/>
      <c r="C27" s="67"/>
      <c r="D27" s="67"/>
      <c r="E27" s="68" t="s">
        <v>57</v>
      </c>
    </row>
    <row r="28" spans="2:5" ht="15.75" x14ac:dyDescent="0.25">
      <c r="B28" s="69">
        <v>1</v>
      </c>
      <c r="C28" s="62" t="s">
        <v>67</v>
      </c>
      <c r="D28" s="62"/>
      <c r="E28" s="70" t="s">
        <v>68</v>
      </c>
    </row>
    <row r="29" spans="2:5" ht="15.75" x14ac:dyDescent="0.25">
      <c r="B29" s="71" t="s">
        <v>41</v>
      </c>
      <c r="C29" s="63" t="s">
        <v>69</v>
      </c>
      <c r="D29" s="63"/>
      <c r="E29" s="72">
        <f>E21</f>
        <v>0</v>
      </c>
    </row>
    <row r="30" spans="2:5" ht="15.75" x14ac:dyDescent="0.25">
      <c r="B30" s="71" t="s">
        <v>44</v>
      </c>
      <c r="C30" s="63" t="s">
        <v>70</v>
      </c>
      <c r="D30" s="63"/>
      <c r="E30" s="72">
        <v>0</v>
      </c>
    </row>
    <row r="31" spans="2:5" ht="15.75" x14ac:dyDescent="0.25">
      <c r="B31" s="71" t="s">
        <v>47</v>
      </c>
      <c r="C31" s="63" t="s">
        <v>71</v>
      </c>
      <c r="D31" s="63"/>
      <c r="E31" s="72">
        <v>0</v>
      </c>
    </row>
    <row r="32" spans="2:5" ht="15.75" x14ac:dyDescent="0.25">
      <c r="B32" s="71" t="s">
        <v>52</v>
      </c>
      <c r="C32" s="63" t="s">
        <v>72</v>
      </c>
      <c r="D32" s="63"/>
      <c r="E32" s="72">
        <v>0</v>
      </c>
    </row>
    <row r="33" spans="2:5" ht="15.75" x14ac:dyDescent="0.25">
      <c r="B33" s="71" t="s">
        <v>73</v>
      </c>
      <c r="C33" s="63" t="s">
        <v>74</v>
      </c>
      <c r="D33" s="63"/>
      <c r="E33" s="72">
        <v>0</v>
      </c>
    </row>
    <row r="34" spans="2:5" ht="15.75" x14ac:dyDescent="0.25">
      <c r="B34" s="71" t="s">
        <v>75</v>
      </c>
      <c r="C34" s="63" t="s">
        <v>76</v>
      </c>
      <c r="D34" s="63"/>
      <c r="E34" s="72">
        <v>0</v>
      </c>
    </row>
    <row r="35" spans="2:5" ht="15.75" x14ac:dyDescent="0.25">
      <c r="B35" s="233" t="s">
        <v>77</v>
      </c>
      <c r="C35" s="234"/>
      <c r="D35" s="62"/>
      <c r="E35" s="73">
        <f>SUM(E29:E34)</f>
        <v>0</v>
      </c>
    </row>
    <row r="36" spans="2:5" ht="16.5" thickBot="1" x14ac:dyDescent="0.3">
      <c r="B36" s="74" t="s">
        <v>78</v>
      </c>
      <c r="C36" s="75" t="s">
        <v>79</v>
      </c>
      <c r="D36" s="81">
        <v>0.36799999999999999</v>
      </c>
      <c r="E36" s="76">
        <f>D36*E35</f>
        <v>0</v>
      </c>
    </row>
    <row r="37" spans="2:5" ht="15.75" x14ac:dyDescent="0.25">
      <c r="B37" s="273" t="s">
        <v>80</v>
      </c>
      <c r="C37" s="273"/>
      <c r="D37" s="273"/>
      <c r="E37" s="273"/>
    </row>
    <row r="38" spans="2:5" ht="15.75" x14ac:dyDescent="0.25">
      <c r="B38" s="274" t="s">
        <v>81</v>
      </c>
      <c r="C38" s="274"/>
      <c r="D38" s="274"/>
      <c r="E38" s="274"/>
    </row>
    <row r="39" spans="2:5" ht="15.75" x14ac:dyDescent="0.25">
      <c r="B39" s="54"/>
      <c r="C39" s="54"/>
      <c r="D39" s="54"/>
      <c r="E39" s="55"/>
    </row>
    <row r="40" spans="2:5" ht="15.75" x14ac:dyDescent="0.25">
      <c r="B40" s="227" t="s">
        <v>82</v>
      </c>
      <c r="C40" s="227"/>
      <c r="D40" s="227"/>
      <c r="E40" s="227"/>
    </row>
    <row r="41" spans="2:5" ht="15.75" x14ac:dyDescent="0.25">
      <c r="B41" s="56"/>
      <c r="C41" s="54"/>
      <c r="D41" s="54"/>
      <c r="E41" s="55"/>
    </row>
    <row r="42" spans="2:5" ht="16.5" thickBot="1" x14ac:dyDescent="0.3">
      <c r="B42" s="227" t="s">
        <v>83</v>
      </c>
      <c r="C42" s="227"/>
      <c r="D42" s="227"/>
      <c r="E42" s="227"/>
    </row>
    <row r="43" spans="2:5" ht="15.75" x14ac:dyDescent="0.25">
      <c r="B43" s="78"/>
      <c r="C43" s="67"/>
      <c r="D43" s="67"/>
      <c r="E43" s="68" t="s">
        <v>57</v>
      </c>
    </row>
    <row r="44" spans="2:5" ht="15.75" x14ac:dyDescent="0.25">
      <c r="B44" s="69" t="s">
        <v>84</v>
      </c>
      <c r="C44" s="62" t="s">
        <v>85</v>
      </c>
      <c r="D44" s="62" t="s">
        <v>86</v>
      </c>
      <c r="E44" s="70" t="s">
        <v>68</v>
      </c>
    </row>
    <row r="45" spans="2:5" ht="15.75" x14ac:dyDescent="0.25">
      <c r="B45" s="71" t="s">
        <v>41</v>
      </c>
      <c r="C45" s="63" t="s">
        <v>87</v>
      </c>
      <c r="D45" s="64">
        <v>8.3299999999999999E-2</v>
      </c>
      <c r="E45" s="79">
        <f>D45*E35</f>
        <v>0</v>
      </c>
    </row>
    <row r="46" spans="2:5" ht="15.75" x14ac:dyDescent="0.25">
      <c r="B46" s="71" t="s">
        <v>44</v>
      </c>
      <c r="C46" s="63" t="s">
        <v>88</v>
      </c>
      <c r="D46" s="64">
        <v>0.121</v>
      </c>
      <c r="E46" s="79">
        <f>D46*E35</f>
        <v>0</v>
      </c>
    </row>
    <row r="47" spans="2:5" ht="15.75" x14ac:dyDescent="0.25">
      <c r="B47" s="233" t="s">
        <v>77</v>
      </c>
      <c r="C47" s="234"/>
      <c r="D47" s="65">
        <f>SUM(D45:D46)</f>
        <v>0.20429999999999998</v>
      </c>
      <c r="E47" s="80">
        <f>SUM(E45:E46)</f>
        <v>0</v>
      </c>
    </row>
    <row r="48" spans="2:5" ht="16.5" thickBot="1" x14ac:dyDescent="0.3">
      <c r="B48" s="74" t="s">
        <v>47</v>
      </c>
      <c r="C48" s="75" t="s">
        <v>89</v>
      </c>
      <c r="D48" s="81">
        <v>7.3899999999999993E-2</v>
      </c>
      <c r="E48" s="82">
        <f>D48*E35</f>
        <v>0</v>
      </c>
    </row>
    <row r="49" spans="2:5" ht="15.75" x14ac:dyDescent="0.25">
      <c r="B49" s="275" t="s">
        <v>90</v>
      </c>
      <c r="C49" s="275"/>
      <c r="D49" s="275"/>
      <c r="E49" s="275"/>
    </row>
    <row r="50" spans="2:5" ht="15.75" x14ac:dyDescent="0.25">
      <c r="B50" s="274" t="s">
        <v>91</v>
      </c>
      <c r="C50" s="274"/>
      <c r="D50" s="274"/>
      <c r="E50" s="274"/>
    </row>
    <row r="51" spans="2:5" ht="15.75" x14ac:dyDescent="0.25">
      <c r="B51" s="274" t="s">
        <v>92</v>
      </c>
      <c r="C51" s="274"/>
      <c r="D51" s="274"/>
      <c r="E51" s="274"/>
    </row>
    <row r="52" spans="2:5" ht="15.75" x14ac:dyDescent="0.25">
      <c r="B52" s="54"/>
      <c r="C52" s="54"/>
      <c r="D52" s="54"/>
      <c r="E52" s="55"/>
    </row>
    <row r="53" spans="2:5" ht="16.5" thickBot="1" x14ac:dyDescent="0.3">
      <c r="B53" s="276" t="s">
        <v>93</v>
      </c>
      <c r="C53" s="276"/>
      <c r="D53" s="276"/>
      <c r="E53" s="276"/>
    </row>
    <row r="54" spans="2:5" ht="15.75" x14ac:dyDescent="0.25">
      <c r="B54" s="277"/>
      <c r="C54" s="278"/>
      <c r="D54" s="279"/>
      <c r="E54" s="68" t="s">
        <v>57</v>
      </c>
    </row>
    <row r="55" spans="2:5" ht="31.5" x14ac:dyDescent="0.25">
      <c r="B55" s="69" t="s">
        <v>94</v>
      </c>
      <c r="C55" s="62" t="s">
        <v>95</v>
      </c>
      <c r="D55" s="62" t="s">
        <v>96</v>
      </c>
      <c r="E55" s="70" t="s">
        <v>68</v>
      </c>
    </row>
    <row r="56" spans="2:5" ht="15.75" x14ac:dyDescent="0.25">
      <c r="B56" s="71" t="s">
        <v>41</v>
      </c>
      <c r="C56" s="63" t="s">
        <v>97</v>
      </c>
      <c r="D56" s="83">
        <v>0.2</v>
      </c>
      <c r="E56" s="280" t="s">
        <v>98</v>
      </c>
    </row>
    <row r="57" spans="2:5" ht="15.75" x14ac:dyDescent="0.25">
      <c r="B57" s="71" t="s">
        <v>44</v>
      </c>
      <c r="C57" s="63" t="s">
        <v>99</v>
      </c>
      <c r="D57" s="83">
        <v>2.5000000000000001E-2</v>
      </c>
      <c r="E57" s="280"/>
    </row>
    <row r="58" spans="2:5" ht="15.75" x14ac:dyDescent="0.25">
      <c r="B58" s="71" t="s">
        <v>47</v>
      </c>
      <c r="C58" s="63" t="s">
        <v>100</v>
      </c>
      <c r="D58" s="64">
        <v>0.03</v>
      </c>
      <c r="E58" s="280"/>
    </row>
    <row r="59" spans="2:5" ht="15.75" x14ac:dyDescent="0.25">
      <c r="B59" s="71" t="s">
        <v>52</v>
      </c>
      <c r="C59" s="63" t="s">
        <v>101</v>
      </c>
      <c r="D59" s="83">
        <v>1.4999999999999999E-2</v>
      </c>
      <c r="E59" s="280"/>
    </row>
    <row r="60" spans="2:5" ht="15.75" x14ac:dyDescent="0.25">
      <c r="B60" s="71" t="s">
        <v>73</v>
      </c>
      <c r="C60" s="63" t="s">
        <v>102</v>
      </c>
      <c r="D60" s="83">
        <v>0.01</v>
      </c>
      <c r="E60" s="280"/>
    </row>
    <row r="61" spans="2:5" ht="15.75" x14ac:dyDescent="0.25">
      <c r="B61" s="71" t="s">
        <v>75</v>
      </c>
      <c r="C61" s="63" t="s">
        <v>103</v>
      </c>
      <c r="D61" s="83">
        <v>6.0000000000000001E-3</v>
      </c>
      <c r="E61" s="280"/>
    </row>
    <row r="62" spans="2:5" ht="15.75" x14ac:dyDescent="0.25">
      <c r="B62" s="71" t="s">
        <v>78</v>
      </c>
      <c r="C62" s="63" t="s">
        <v>104</v>
      </c>
      <c r="D62" s="83">
        <v>2E-3</v>
      </c>
      <c r="E62" s="280"/>
    </row>
    <row r="63" spans="2:5" ht="15.75" x14ac:dyDescent="0.25">
      <c r="B63" s="71" t="s">
        <v>105</v>
      </c>
      <c r="C63" s="63" t="s">
        <v>106</v>
      </c>
      <c r="D63" s="83">
        <v>0.08</v>
      </c>
      <c r="E63" s="280"/>
    </row>
    <row r="64" spans="2:5" ht="27" customHeight="1" thickBot="1" x14ac:dyDescent="0.3">
      <c r="B64" s="230" t="s">
        <v>107</v>
      </c>
      <c r="C64" s="231"/>
      <c r="D64" s="84">
        <f>SUM(D56:D63)</f>
        <v>0.36800000000000005</v>
      </c>
      <c r="E64" s="281"/>
    </row>
    <row r="65" spans="2:5" ht="15.75" x14ac:dyDescent="0.25">
      <c r="B65" s="232" t="s">
        <v>108</v>
      </c>
      <c r="C65" s="232"/>
      <c r="D65" s="232"/>
      <c r="E65" s="232"/>
    </row>
    <row r="66" spans="2:5" ht="15.75" x14ac:dyDescent="0.25">
      <c r="B66" s="54"/>
      <c r="C66" s="54"/>
      <c r="D66" s="54"/>
      <c r="E66" s="55"/>
    </row>
    <row r="67" spans="2:5" ht="16.5" thickBot="1" x14ac:dyDescent="0.3">
      <c r="B67" s="227" t="s">
        <v>109</v>
      </c>
      <c r="C67" s="227"/>
      <c r="D67" s="227"/>
      <c r="E67" s="227"/>
    </row>
    <row r="68" spans="2:5" ht="15.75" x14ac:dyDescent="0.25">
      <c r="B68" s="78"/>
      <c r="C68" s="67"/>
      <c r="D68" s="67"/>
      <c r="E68" s="68" t="s">
        <v>57</v>
      </c>
    </row>
    <row r="69" spans="2:5" ht="15.75" x14ac:dyDescent="0.25">
      <c r="B69" s="69" t="s">
        <v>110</v>
      </c>
      <c r="C69" s="62" t="s">
        <v>111</v>
      </c>
      <c r="D69" s="62"/>
      <c r="E69" s="70" t="s">
        <v>68</v>
      </c>
    </row>
    <row r="70" spans="2:5" ht="15.75" x14ac:dyDescent="0.25">
      <c r="B70" s="71" t="s">
        <v>41</v>
      </c>
      <c r="C70" s="63" t="s">
        <v>112</v>
      </c>
      <c r="D70" s="63"/>
      <c r="E70" s="85">
        <f>'Copeiro(a) - Memória de Cálculo'!D15</f>
        <v>0</v>
      </c>
    </row>
    <row r="71" spans="2:5" ht="15.75" x14ac:dyDescent="0.25">
      <c r="B71" s="71" t="s">
        <v>44</v>
      </c>
      <c r="C71" s="63" t="s">
        <v>113</v>
      </c>
      <c r="D71" s="63"/>
      <c r="E71" s="79">
        <f>'Copeiro(a) - Memória de Cálculo'!D29</f>
        <v>0</v>
      </c>
    </row>
    <row r="72" spans="2:5" ht="15.75" x14ac:dyDescent="0.25">
      <c r="B72" s="71" t="s">
        <v>47</v>
      </c>
      <c r="C72" s="63" t="s">
        <v>114</v>
      </c>
      <c r="D72" s="63"/>
      <c r="E72" s="79">
        <v>0</v>
      </c>
    </row>
    <row r="73" spans="2:5" ht="15.75" x14ac:dyDescent="0.25">
      <c r="B73" s="71" t="s">
        <v>52</v>
      </c>
      <c r="C73" s="63" t="s">
        <v>115</v>
      </c>
      <c r="D73" s="63"/>
      <c r="E73" s="79"/>
    </row>
    <row r="74" spans="2:5" ht="15.75" x14ac:dyDescent="0.25">
      <c r="B74" s="71" t="s">
        <v>73</v>
      </c>
      <c r="C74" s="63" t="s">
        <v>116</v>
      </c>
      <c r="D74" s="63"/>
      <c r="E74" s="79">
        <v>0</v>
      </c>
    </row>
    <row r="75" spans="2:5" ht="16.5" thickBot="1" x14ac:dyDescent="0.3">
      <c r="B75" s="230" t="s">
        <v>77</v>
      </c>
      <c r="C75" s="231"/>
      <c r="D75" s="86"/>
      <c r="E75" s="87">
        <f>SUM(E70:E74)</f>
        <v>0</v>
      </c>
    </row>
    <row r="76" spans="2:5" ht="15.75" x14ac:dyDescent="0.25">
      <c r="B76" s="232" t="s">
        <v>117</v>
      </c>
      <c r="C76" s="232"/>
      <c r="D76" s="232"/>
      <c r="E76" s="232"/>
    </row>
    <row r="77" spans="2:5" ht="15.75" x14ac:dyDescent="0.25">
      <c r="B77" s="232" t="s">
        <v>118</v>
      </c>
      <c r="C77" s="232"/>
      <c r="D77" s="232"/>
      <c r="E77" s="232"/>
    </row>
    <row r="78" spans="2:5" ht="15.75" x14ac:dyDescent="0.25">
      <c r="B78" s="54"/>
      <c r="C78" s="54"/>
      <c r="D78" s="54"/>
      <c r="E78" s="55"/>
    </row>
    <row r="79" spans="2:5" ht="16.5" thickBot="1" x14ac:dyDescent="0.3">
      <c r="B79" s="227" t="s">
        <v>119</v>
      </c>
      <c r="C79" s="227"/>
      <c r="D79" s="227"/>
      <c r="E79" s="227"/>
    </row>
    <row r="80" spans="2:5" ht="15.75" x14ac:dyDescent="0.25">
      <c r="B80" s="228"/>
      <c r="C80" s="229"/>
      <c r="D80" s="229"/>
      <c r="E80" s="68" t="s">
        <v>57</v>
      </c>
    </row>
    <row r="81" spans="2:5" ht="15.75" x14ac:dyDescent="0.25">
      <c r="B81" s="69">
        <v>2</v>
      </c>
      <c r="C81" s="62" t="s">
        <v>120</v>
      </c>
      <c r="D81" s="62"/>
      <c r="E81" s="70" t="s">
        <v>68</v>
      </c>
    </row>
    <row r="82" spans="2:5" ht="15.75" x14ac:dyDescent="0.25">
      <c r="B82" s="71" t="s">
        <v>84</v>
      </c>
      <c r="C82" s="63" t="s">
        <v>85</v>
      </c>
      <c r="D82" s="63"/>
      <c r="E82" s="79">
        <f>E47</f>
        <v>0</v>
      </c>
    </row>
    <row r="83" spans="2:5" ht="31.5" x14ac:dyDescent="0.25">
      <c r="B83" s="71" t="s">
        <v>94</v>
      </c>
      <c r="C83" s="63" t="s">
        <v>121</v>
      </c>
      <c r="D83" s="63"/>
      <c r="E83" s="79">
        <f>(E36+E48)</f>
        <v>0</v>
      </c>
    </row>
    <row r="84" spans="2:5" ht="15.75" x14ac:dyDescent="0.25">
      <c r="B84" s="71" t="s">
        <v>110</v>
      </c>
      <c r="C84" s="63" t="s">
        <v>111</v>
      </c>
      <c r="D84" s="63"/>
      <c r="E84" s="79">
        <f>E75</f>
        <v>0</v>
      </c>
    </row>
    <row r="85" spans="2:5" ht="16.5" thickBot="1" x14ac:dyDescent="0.3">
      <c r="B85" s="230" t="s">
        <v>77</v>
      </c>
      <c r="C85" s="231"/>
      <c r="D85" s="86"/>
      <c r="E85" s="87">
        <f>SUM(E82:E84)</f>
        <v>0</v>
      </c>
    </row>
    <row r="86" spans="2:5" ht="15.75" x14ac:dyDescent="0.25">
      <c r="B86" s="232" t="s">
        <v>122</v>
      </c>
      <c r="C86" s="232"/>
      <c r="D86" s="232"/>
      <c r="E86" s="232"/>
    </row>
    <row r="87" spans="2:5" ht="15.75" x14ac:dyDescent="0.25">
      <c r="B87" s="232"/>
      <c r="C87" s="232"/>
      <c r="D87" s="232"/>
      <c r="E87" s="232"/>
    </row>
    <row r="88" spans="2:5" ht="16.5" thickBot="1" x14ac:dyDescent="0.3">
      <c r="B88" s="227" t="s">
        <v>123</v>
      </c>
      <c r="C88" s="227"/>
      <c r="D88" s="227"/>
      <c r="E88" s="227"/>
    </row>
    <row r="89" spans="2:5" ht="15.75" x14ac:dyDescent="0.25">
      <c r="B89" s="228"/>
      <c r="C89" s="229"/>
      <c r="D89" s="229"/>
      <c r="E89" s="68" t="s">
        <v>57</v>
      </c>
    </row>
    <row r="90" spans="2:5" ht="15.75" x14ac:dyDescent="0.25">
      <c r="B90" s="69">
        <v>3</v>
      </c>
      <c r="C90" s="62" t="s">
        <v>124</v>
      </c>
      <c r="D90" s="62" t="s">
        <v>86</v>
      </c>
      <c r="E90" s="70" t="s">
        <v>68</v>
      </c>
    </row>
    <row r="91" spans="2:5" ht="15.75" x14ac:dyDescent="0.25">
      <c r="B91" s="71" t="s">
        <v>41</v>
      </c>
      <c r="C91" s="88" t="s">
        <v>125</v>
      </c>
      <c r="D91" s="64">
        <v>1.8100000000000002E-2</v>
      </c>
      <c r="E91" s="79">
        <f>D91*E35</f>
        <v>0</v>
      </c>
    </row>
    <row r="92" spans="2:5" ht="15.75" x14ac:dyDescent="0.25">
      <c r="B92" s="71" t="s">
        <v>44</v>
      </c>
      <c r="C92" s="88" t="s">
        <v>126</v>
      </c>
      <c r="D92" s="64">
        <v>1.4E-3</v>
      </c>
      <c r="E92" s="79">
        <f>D92*E35</f>
        <v>0</v>
      </c>
    </row>
    <row r="93" spans="2:5" ht="15.75" x14ac:dyDescent="0.25">
      <c r="B93" s="71" t="s">
        <v>47</v>
      </c>
      <c r="C93" s="88" t="s">
        <v>127</v>
      </c>
      <c r="D93" s="64">
        <v>4.0500000000000001E-2</v>
      </c>
      <c r="E93" s="79">
        <f>D93*E35</f>
        <v>0</v>
      </c>
    </row>
    <row r="94" spans="2:5" ht="15.75" x14ac:dyDescent="0.25">
      <c r="B94" s="71" t="s">
        <v>52</v>
      </c>
      <c r="C94" s="88" t="s">
        <v>128</v>
      </c>
      <c r="D94" s="64">
        <v>1.9E-3</v>
      </c>
      <c r="E94" s="79">
        <f>D94*E35</f>
        <v>0</v>
      </c>
    </row>
    <row r="95" spans="2:5" ht="15.75" x14ac:dyDescent="0.25">
      <c r="B95" s="71" t="s">
        <v>73</v>
      </c>
      <c r="C95" s="88" t="s">
        <v>129</v>
      </c>
      <c r="D95" s="64">
        <f>D94*D64</f>
        <v>6.9920000000000008E-4</v>
      </c>
      <c r="E95" s="79">
        <f>D95*E35</f>
        <v>0</v>
      </c>
    </row>
    <row r="96" spans="2:5" ht="15.75" x14ac:dyDescent="0.25">
      <c r="B96" s="71" t="s">
        <v>75</v>
      </c>
      <c r="C96" s="88" t="s">
        <v>130</v>
      </c>
      <c r="D96" s="64">
        <v>4.4999999999999997E-3</v>
      </c>
      <c r="E96" s="79">
        <f>D96*E35</f>
        <v>0</v>
      </c>
    </row>
    <row r="97" spans="2:5" ht="16.5" thickBot="1" x14ac:dyDescent="0.3">
      <c r="B97" s="230" t="s">
        <v>77</v>
      </c>
      <c r="C97" s="231"/>
      <c r="D97" s="84">
        <f>SUM(D91:D96)</f>
        <v>6.7099199999999998E-2</v>
      </c>
      <c r="E97" s="87">
        <f>SUM(E91:E96)</f>
        <v>0</v>
      </c>
    </row>
    <row r="98" spans="2:5" ht="15.75" x14ac:dyDescent="0.25">
      <c r="B98" s="232" t="s">
        <v>131</v>
      </c>
      <c r="C98" s="232"/>
      <c r="D98" s="232"/>
      <c r="E98" s="232"/>
    </row>
    <row r="99" spans="2:5" ht="15.75" x14ac:dyDescent="0.25">
      <c r="B99" s="54"/>
      <c r="C99" s="54"/>
      <c r="D99" s="54"/>
      <c r="E99" s="55"/>
    </row>
    <row r="100" spans="2:5" ht="15.75" x14ac:dyDescent="0.25">
      <c r="B100" s="227" t="s">
        <v>132</v>
      </c>
      <c r="C100" s="227"/>
      <c r="D100" s="227"/>
      <c r="E100" s="227"/>
    </row>
    <row r="101" spans="2:5" ht="15.75" x14ac:dyDescent="0.25">
      <c r="B101" s="54"/>
      <c r="C101" s="54"/>
      <c r="D101" s="54"/>
      <c r="E101" s="55"/>
    </row>
    <row r="102" spans="2:5" ht="16.5" thickBot="1" x14ac:dyDescent="0.3">
      <c r="B102" s="227" t="s">
        <v>133</v>
      </c>
      <c r="C102" s="227"/>
      <c r="D102" s="227"/>
      <c r="E102" s="227"/>
    </row>
    <row r="103" spans="2:5" ht="15.75" x14ac:dyDescent="0.25">
      <c r="B103" s="238"/>
      <c r="C103" s="239"/>
      <c r="D103" s="239"/>
      <c r="E103" s="68" t="s">
        <v>57</v>
      </c>
    </row>
    <row r="104" spans="2:5" ht="15.75" x14ac:dyDescent="0.25">
      <c r="B104" s="69" t="s">
        <v>134</v>
      </c>
      <c r="C104" s="62" t="s">
        <v>135</v>
      </c>
      <c r="D104" s="62" t="s">
        <v>86</v>
      </c>
      <c r="E104" s="70" t="s">
        <v>68</v>
      </c>
    </row>
    <row r="105" spans="2:5" ht="15.75" x14ac:dyDescent="0.25">
      <c r="B105" s="71" t="s">
        <v>41</v>
      </c>
      <c r="C105" s="63" t="s">
        <v>136</v>
      </c>
      <c r="D105" s="64">
        <v>9.4999999999999998E-3</v>
      </c>
      <c r="E105" s="79">
        <f>D105*E35</f>
        <v>0</v>
      </c>
    </row>
    <row r="106" spans="2:5" ht="15.75" x14ac:dyDescent="0.25">
      <c r="B106" s="71" t="s">
        <v>44</v>
      </c>
      <c r="C106" s="63" t="s">
        <v>137</v>
      </c>
      <c r="D106" s="64">
        <v>4.1700000000000001E-2</v>
      </c>
      <c r="E106" s="79">
        <f>D106*E35</f>
        <v>0</v>
      </c>
    </row>
    <row r="107" spans="2:5" ht="15.75" x14ac:dyDescent="0.25">
      <c r="B107" s="71" t="s">
        <v>47</v>
      </c>
      <c r="C107" s="63" t="s">
        <v>138</v>
      </c>
      <c r="D107" s="64">
        <v>1E-3</v>
      </c>
      <c r="E107" s="79">
        <f>D107*E35</f>
        <v>0</v>
      </c>
    </row>
    <row r="108" spans="2:5" ht="15.75" x14ac:dyDescent="0.25">
      <c r="B108" s="71" t="s">
        <v>52</v>
      </c>
      <c r="C108" s="63" t="s">
        <v>139</v>
      </c>
      <c r="D108" s="64">
        <v>6.3E-3</v>
      </c>
      <c r="E108" s="79">
        <f>D108*E35</f>
        <v>0</v>
      </c>
    </row>
    <row r="109" spans="2:5" ht="15.75" x14ac:dyDescent="0.25">
      <c r="B109" s="71" t="s">
        <v>73</v>
      </c>
      <c r="C109" s="63" t="s">
        <v>140</v>
      </c>
      <c r="D109" s="64">
        <v>2.0000000000000001E-4</v>
      </c>
      <c r="E109" s="79">
        <f>D109*E35</f>
        <v>0</v>
      </c>
    </row>
    <row r="110" spans="2:5" ht="15.75" x14ac:dyDescent="0.25">
      <c r="B110" s="71" t="s">
        <v>75</v>
      </c>
      <c r="C110" s="63" t="s">
        <v>141</v>
      </c>
      <c r="D110" s="64">
        <v>0</v>
      </c>
      <c r="E110" s="79">
        <v>0</v>
      </c>
    </row>
    <row r="111" spans="2:5" ht="16.5" thickBot="1" x14ac:dyDescent="0.3">
      <c r="B111" s="230" t="s">
        <v>107</v>
      </c>
      <c r="C111" s="231"/>
      <c r="D111" s="84">
        <f>SUM(D105:D110)</f>
        <v>5.8700000000000002E-2</v>
      </c>
      <c r="E111" s="87">
        <f>SUM(E105:E110)</f>
        <v>0</v>
      </c>
    </row>
    <row r="112" spans="2:5" ht="15.75" x14ac:dyDescent="0.25">
      <c r="B112" s="232" t="s">
        <v>142</v>
      </c>
      <c r="C112" s="232"/>
      <c r="D112" s="232"/>
      <c r="E112" s="232"/>
    </row>
    <row r="113" spans="2:5" ht="15.75" x14ac:dyDescent="0.25">
      <c r="B113" s="232" t="s">
        <v>143</v>
      </c>
      <c r="C113" s="232"/>
      <c r="D113" s="232"/>
      <c r="E113" s="232"/>
    </row>
    <row r="114" spans="2:5" ht="15.75" x14ac:dyDescent="0.25">
      <c r="B114" s="54"/>
      <c r="C114" s="54"/>
      <c r="D114" s="54"/>
      <c r="E114" s="54"/>
    </row>
    <row r="115" spans="2:5" ht="16.5" thickBot="1" x14ac:dyDescent="0.3">
      <c r="B115" s="227" t="s">
        <v>144</v>
      </c>
      <c r="C115" s="227"/>
      <c r="D115" s="227"/>
      <c r="E115" s="227"/>
    </row>
    <row r="116" spans="2:5" ht="15.75" x14ac:dyDescent="0.25">
      <c r="B116" s="238"/>
      <c r="C116" s="239"/>
      <c r="D116" s="239"/>
      <c r="E116" s="68" t="s">
        <v>57</v>
      </c>
    </row>
    <row r="117" spans="2:5" ht="15.75" x14ac:dyDescent="0.25">
      <c r="B117" s="69" t="s">
        <v>145</v>
      </c>
      <c r="C117" s="62" t="s">
        <v>146</v>
      </c>
      <c r="D117" s="62"/>
      <c r="E117" s="70" t="s">
        <v>68</v>
      </c>
    </row>
    <row r="118" spans="2:5" ht="15.75" x14ac:dyDescent="0.25">
      <c r="B118" s="71" t="s">
        <v>41</v>
      </c>
      <c r="C118" s="63" t="s">
        <v>147</v>
      </c>
      <c r="D118" s="63"/>
      <c r="E118" s="79">
        <v>0</v>
      </c>
    </row>
    <row r="119" spans="2:5" ht="16.5" thickBot="1" x14ac:dyDescent="0.3">
      <c r="B119" s="230" t="s">
        <v>77</v>
      </c>
      <c r="C119" s="231"/>
      <c r="D119" s="86"/>
      <c r="E119" s="82">
        <f>SUM(E118)</f>
        <v>0</v>
      </c>
    </row>
    <row r="120" spans="2:5" ht="15.75" x14ac:dyDescent="0.25">
      <c r="B120" s="54"/>
      <c r="C120" s="54"/>
      <c r="D120" s="54"/>
      <c r="E120" s="55"/>
    </row>
    <row r="121" spans="2:5" x14ac:dyDescent="0.25">
      <c r="B121" s="276" t="s">
        <v>148</v>
      </c>
      <c r="C121" s="276"/>
      <c r="D121" s="276"/>
      <c r="E121" s="276"/>
    </row>
    <row r="122" spans="2:5" ht="15.75" thickBot="1" x14ac:dyDescent="0.3">
      <c r="B122" s="276"/>
      <c r="C122" s="276"/>
      <c r="D122" s="276"/>
      <c r="E122" s="276"/>
    </row>
    <row r="123" spans="2:5" ht="15.75" x14ac:dyDescent="0.25">
      <c r="B123" s="89">
        <v>4</v>
      </c>
      <c r="C123" s="90" t="s">
        <v>149</v>
      </c>
      <c r="D123" s="90"/>
      <c r="E123" s="91" t="s">
        <v>68</v>
      </c>
    </row>
    <row r="124" spans="2:5" ht="15.75" x14ac:dyDescent="0.25">
      <c r="B124" s="71" t="s">
        <v>134</v>
      </c>
      <c r="C124" s="63" t="s">
        <v>135</v>
      </c>
      <c r="D124" s="63"/>
      <c r="E124" s="79">
        <f>E111</f>
        <v>0</v>
      </c>
    </row>
    <row r="125" spans="2:5" ht="15.75" x14ac:dyDescent="0.25">
      <c r="B125" s="71" t="s">
        <v>145</v>
      </c>
      <c r="C125" s="63" t="s">
        <v>150</v>
      </c>
      <c r="D125" s="63"/>
      <c r="E125" s="79">
        <v>0</v>
      </c>
    </row>
    <row r="126" spans="2:5" ht="16.5" thickBot="1" x14ac:dyDescent="0.3">
      <c r="B126" s="230" t="s">
        <v>77</v>
      </c>
      <c r="C126" s="231"/>
      <c r="D126" s="86"/>
      <c r="E126" s="87">
        <f>SUM(E124:E125)</f>
        <v>0</v>
      </c>
    </row>
    <row r="127" spans="2:5" ht="15.75" x14ac:dyDescent="0.25">
      <c r="B127" s="54"/>
      <c r="C127" s="54"/>
      <c r="D127" s="54"/>
      <c r="E127" s="55"/>
    </row>
    <row r="128" spans="2:5" ht="16.5" thickBot="1" x14ac:dyDescent="0.3">
      <c r="B128" s="227" t="s">
        <v>151</v>
      </c>
      <c r="C128" s="227"/>
      <c r="D128" s="227"/>
      <c r="E128" s="227"/>
    </row>
    <row r="129" spans="2:5" ht="15.75" x14ac:dyDescent="0.25">
      <c r="B129" s="228"/>
      <c r="C129" s="229"/>
      <c r="D129" s="229"/>
      <c r="E129" s="68" t="s">
        <v>57</v>
      </c>
    </row>
    <row r="130" spans="2:5" ht="15.75" x14ac:dyDescent="0.25">
      <c r="B130" s="69">
        <v>5</v>
      </c>
      <c r="C130" s="92" t="s">
        <v>152</v>
      </c>
      <c r="D130" s="92" t="s">
        <v>86</v>
      </c>
      <c r="E130" s="70" t="s">
        <v>68</v>
      </c>
    </row>
    <row r="131" spans="2:5" ht="16.5" x14ac:dyDescent="0.25">
      <c r="B131" s="71" t="s">
        <v>41</v>
      </c>
      <c r="C131" s="63" t="s">
        <v>153</v>
      </c>
      <c r="D131" s="77"/>
      <c r="E131" s="93">
        <f>'Copeiro(a) - Uniforme'!H29</f>
        <v>0</v>
      </c>
    </row>
    <row r="132" spans="2:5" ht="15.75" x14ac:dyDescent="0.25">
      <c r="B132" s="71" t="s">
        <v>44</v>
      </c>
      <c r="C132" s="63" t="s">
        <v>154</v>
      </c>
      <c r="D132" s="77"/>
      <c r="E132" s="79">
        <v>0</v>
      </c>
    </row>
    <row r="133" spans="2:5" ht="15.75" x14ac:dyDescent="0.25">
      <c r="B133" s="71" t="s">
        <v>47</v>
      </c>
      <c r="C133" s="63" t="s">
        <v>155</v>
      </c>
      <c r="D133" s="77"/>
      <c r="E133" s="79">
        <f>'Relógio de Ponto'!E5</f>
        <v>0</v>
      </c>
    </row>
    <row r="134" spans="2:5" ht="15.75" x14ac:dyDescent="0.25">
      <c r="B134" s="71" t="s">
        <v>52</v>
      </c>
      <c r="C134" s="63" t="s">
        <v>76</v>
      </c>
      <c r="D134" s="77"/>
      <c r="E134" s="79"/>
    </row>
    <row r="135" spans="2:5" ht="16.5" thickBot="1" x14ac:dyDescent="0.3">
      <c r="B135" s="230" t="s">
        <v>107</v>
      </c>
      <c r="C135" s="231"/>
      <c r="D135" s="86"/>
      <c r="E135" s="87">
        <f>SUM(E131:E134)</f>
        <v>0</v>
      </c>
    </row>
    <row r="136" spans="2:5" ht="15.75" x14ac:dyDescent="0.25">
      <c r="B136" s="54" t="s">
        <v>156</v>
      </c>
      <c r="C136" s="54"/>
      <c r="D136" s="54"/>
      <c r="E136" s="55"/>
    </row>
    <row r="137" spans="2:5" ht="15.75" x14ac:dyDescent="0.25">
      <c r="B137" s="54"/>
      <c r="C137" s="54"/>
      <c r="D137" s="54"/>
      <c r="E137" s="55"/>
    </row>
    <row r="138" spans="2:5" ht="16.5" thickBot="1" x14ac:dyDescent="0.3">
      <c r="B138" s="227" t="s">
        <v>157</v>
      </c>
      <c r="C138" s="227"/>
      <c r="D138" s="227"/>
      <c r="E138" s="227"/>
    </row>
    <row r="139" spans="2:5" ht="15.75" x14ac:dyDescent="0.25">
      <c r="B139" s="228"/>
      <c r="C139" s="229"/>
      <c r="D139" s="229"/>
      <c r="E139" s="68" t="s">
        <v>57</v>
      </c>
    </row>
    <row r="140" spans="2:5" ht="15.75" x14ac:dyDescent="0.25">
      <c r="B140" s="69">
        <v>6</v>
      </c>
      <c r="C140" s="92" t="s">
        <v>158</v>
      </c>
      <c r="D140" s="92" t="s">
        <v>86</v>
      </c>
      <c r="E140" s="70" t="s">
        <v>68</v>
      </c>
    </row>
    <row r="141" spans="2:5" ht="15.75" x14ac:dyDescent="0.25">
      <c r="B141" s="71" t="s">
        <v>41</v>
      </c>
      <c r="C141" s="63" t="s">
        <v>159</v>
      </c>
      <c r="D141" s="64">
        <v>0.03</v>
      </c>
      <c r="E141" s="79">
        <f>D141*(E135+E126+E97+E85+E35)</f>
        <v>0</v>
      </c>
    </row>
    <row r="142" spans="2:5" ht="15.75" x14ac:dyDescent="0.25">
      <c r="B142" s="71" t="s">
        <v>44</v>
      </c>
      <c r="C142" s="63" t="s">
        <v>160</v>
      </c>
      <c r="D142" s="64">
        <v>6.7900000000000002E-2</v>
      </c>
      <c r="E142" s="79">
        <f>D142*(E135+E126+E97+E85+E35+E141)</f>
        <v>0</v>
      </c>
    </row>
    <row r="143" spans="2:5" ht="15.75" x14ac:dyDescent="0.25">
      <c r="B143" s="71" t="s">
        <v>47</v>
      </c>
      <c r="C143" s="63" t="s">
        <v>161</v>
      </c>
      <c r="D143" s="64">
        <f>SUM(D144:D146)</f>
        <v>0.14250000000000002</v>
      </c>
      <c r="E143" s="79">
        <f>D143*(E142+E141+E135+E126+E97+E85+E35)</f>
        <v>0</v>
      </c>
    </row>
    <row r="144" spans="2:5" ht="15.75" x14ac:dyDescent="0.25">
      <c r="B144" s="71"/>
      <c r="C144" s="63" t="s">
        <v>162</v>
      </c>
      <c r="D144" s="64">
        <v>1.6500000000000001E-2</v>
      </c>
      <c r="E144" s="79"/>
    </row>
    <row r="145" spans="2:5" ht="15.75" x14ac:dyDescent="0.25">
      <c r="B145" s="71"/>
      <c r="C145" s="63" t="s">
        <v>163</v>
      </c>
      <c r="D145" s="64">
        <v>7.5999999999999998E-2</v>
      </c>
      <c r="E145" s="79"/>
    </row>
    <row r="146" spans="2:5" ht="15.75" x14ac:dyDescent="0.25">
      <c r="B146" s="71"/>
      <c r="C146" s="63" t="s">
        <v>164</v>
      </c>
      <c r="D146" s="64">
        <v>0.05</v>
      </c>
      <c r="E146" s="79"/>
    </row>
    <row r="147" spans="2:5" ht="16.5" thickBot="1" x14ac:dyDescent="0.3">
      <c r="B147" s="230" t="s">
        <v>107</v>
      </c>
      <c r="C147" s="231"/>
      <c r="D147" s="84">
        <f>D141+D142+D143</f>
        <v>0.2404</v>
      </c>
      <c r="E147" s="87">
        <f>SUM(E141:E146)</f>
        <v>0</v>
      </c>
    </row>
    <row r="148" spans="2:5" ht="15.75" x14ac:dyDescent="0.25">
      <c r="B148" s="232" t="s">
        <v>165</v>
      </c>
      <c r="C148" s="232"/>
      <c r="D148" s="232"/>
      <c r="E148" s="232"/>
    </row>
    <row r="149" spans="2:5" ht="15.75" x14ac:dyDescent="0.25">
      <c r="B149" s="54"/>
      <c r="C149" s="54"/>
      <c r="D149" s="54"/>
      <c r="E149" s="55"/>
    </row>
    <row r="150" spans="2:5" ht="16.5" thickBot="1" x14ac:dyDescent="0.3">
      <c r="B150" s="227" t="s">
        <v>166</v>
      </c>
      <c r="C150" s="227"/>
      <c r="D150" s="227"/>
      <c r="E150" s="227"/>
    </row>
    <row r="151" spans="2:5" ht="15.75" x14ac:dyDescent="0.25">
      <c r="B151" s="228"/>
      <c r="C151" s="229"/>
      <c r="D151" s="229"/>
      <c r="E151" s="68" t="s">
        <v>57</v>
      </c>
    </row>
    <row r="152" spans="2:5" ht="15.75" x14ac:dyDescent="0.25">
      <c r="B152" s="69"/>
      <c r="C152" s="62" t="s">
        <v>167</v>
      </c>
      <c r="D152" s="62"/>
      <c r="E152" s="70" t="s">
        <v>68</v>
      </c>
    </row>
    <row r="153" spans="2:5" ht="15.75" x14ac:dyDescent="0.25">
      <c r="B153" s="69" t="s">
        <v>41</v>
      </c>
      <c r="C153" s="63" t="s">
        <v>168</v>
      </c>
      <c r="D153" s="63"/>
      <c r="E153" s="79">
        <f>E35</f>
        <v>0</v>
      </c>
    </row>
    <row r="154" spans="2:5" ht="15.75" x14ac:dyDescent="0.25">
      <c r="B154" s="69" t="s">
        <v>44</v>
      </c>
      <c r="C154" s="63" t="s">
        <v>82</v>
      </c>
      <c r="D154" s="63"/>
      <c r="E154" s="79">
        <f>E85</f>
        <v>0</v>
      </c>
    </row>
    <row r="155" spans="2:5" ht="15.75" x14ac:dyDescent="0.25">
      <c r="B155" s="69" t="s">
        <v>47</v>
      </c>
      <c r="C155" s="63" t="s">
        <v>169</v>
      </c>
      <c r="D155" s="63"/>
      <c r="E155" s="79">
        <f>E97</f>
        <v>0</v>
      </c>
    </row>
    <row r="156" spans="2:5" ht="15.75" x14ac:dyDescent="0.25">
      <c r="B156" s="69" t="s">
        <v>52</v>
      </c>
      <c r="C156" s="63" t="s">
        <v>132</v>
      </c>
      <c r="D156" s="63"/>
      <c r="E156" s="79">
        <f>E126</f>
        <v>0</v>
      </c>
    </row>
    <row r="157" spans="2:5" ht="15.75" x14ac:dyDescent="0.25">
      <c r="B157" s="69" t="s">
        <v>73</v>
      </c>
      <c r="C157" s="63" t="s">
        <v>151</v>
      </c>
      <c r="D157" s="63"/>
      <c r="E157" s="79">
        <f>E135</f>
        <v>0</v>
      </c>
    </row>
    <row r="158" spans="2:5" ht="15.75" x14ac:dyDescent="0.25">
      <c r="B158" s="233" t="s">
        <v>170</v>
      </c>
      <c r="C158" s="234"/>
      <c r="D158" s="62"/>
      <c r="E158" s="80">
        <f>SUM(E153:E157)</f>
        <v>0</v>
      </c>
    </row>
    <row r="159" spans="2:5" ht="15.75" x14ac:dyDescent="0.25">
      <c r="B159" s="69" t="s">
        <v>75</v>
      </c>
      <c r="C159" s="63" t="s">
        <v>171</v>
      </c>
      <c r="D159" s="63"/>
      <c r="E159" s="79">
        <f>E147</f>
        <v>0</v>
      </c>
    </row>
    <row r="160" spans="2:5" ht="16.5" thickBot="1" x14ac:dyDescent="0.3">
      <c r="B160" s="235" t="s">
        <v>172</v>
      </c>
      <c r="C160" s="236"/>
      <c r="D160" s="237"/>
      <c r="E160" s="94">
        <f>ROUND(SUM(E158:E159),2)</f>
        <v>0</v>
      </c>
    </row>
  </sheetData>
  <mergeCells count="71">
    <mergeCell ref="B88:E88"/>
    <mergeCell ref="B89:D89"/>
    <mergeCell ref="B97:C97"/>
    <mergeCell ref="B119:C119"/>
    <mergeCell ref="B121:E122"/>
    <mergeCell ref="B79:E79"/>
    <mergeCell ref="B80:D80"/>
    <mergeCell ref="B85:C85"/>
    <mergeCell ref="B86:E86"/>
    <mergeCell ref="B87:E87"/>
    <mergeCell ref="B65:E65"/>
    <mergeCell ref="B67:E67"/>
    <mergeCell ref="B75:C75"/>
    <mergeCell ref="B76:E76"/>
    <mergeCell ref="B77:E77"/>
    <mergeCell ref="B51:E51"/>
    <mergeCell ref="B53:E53"/>
    <mergeCell ref="B54:D54"/>
    <mergeCell ref="E56:E64"/>
    <mergeCell ref="B64:C64"/>
    <mergeCell ref="B40:E40"/>
    <mergeCell ref="B42:E42"/>
    <mergeCell ref="B47:C47"/>
    <mergeCell ref="B49:E49"/>
    <mergeCell ref="B50:E50"/>
    <mergeCell ref="C24:D24"/>
    <mergeCell ref="B26:E26"/>
    <mergeCell ref="B35:C35"/>
    <mergeCell ref="B37:E37"/>
    <mergeCell ref="B38:E38"/>
    <mergeCell ref="B19:E19"/>
    <mergeCell ref="C20:D20"/>
    <mergeCell ref="C21:D21"/>
    <mergeCell ref="C22:D22"/>
    <mergeCell ref="C23:D23"/>
    <mergeCell ref="D12:E12"/>
    <mergeCell ref="D13:E13"/>
    <mergeCell ref="B15:E15"/>
    <mergeCell ref="B16:C16"/>
    <mergeCell ref="B17:C17"/>
    <mergeCell ref="B7:C7"/>
    <mergeCell ref="B8:E8"/>
    <mergeCell ref="D9:E9"/>
    <mergeCell ref="D10:E10"/>
    <mergeCell ref="D11:E11"/>
    <mergeCell ref="B1:E1"/>
    <mergeCell ref="B2:E2"/>
    <mergeCell ref="C4:E4"/>
    <mergeCell ref="C5:E5"/>
    <mergeCell ref="C6:E6"/>
    <mergeCell ref="B151:D151"/>
    <mergeCell ref="B158:C158"/>
    <mergeCell ref="B160:D160"/>
    <mergeCell ref="B98:E98"/>
    <mergeCell ref="B100:E100"/>
    <mergeCell ref="B102:E102"/>
    <mergeCell ref="B103:D103"/>
    <mergeCell ref="B111:C111"/>
    <mergeCell ref="B112:E112"/>
    <mergeCell ref="B113:E113"/>
    <mergeCell ref="B115:E115"/>
    <mergeCell ref="B116:D116"/>
    <mergeCell ref="B126:C126"/>
    <mergeCell ref="B128:E128"/>
    <mergeCell ref="B129:D129"/>
    <mergeCell ref="B135:C135"/>
    <mergeCell ref="B138:E138"/>
    <mergeCell ref="B139:D139"/>
    <mergeCell ref="B147:C147"/>
    <mergeCell ref="B148:E148"/>
    <mergeCell ref="B150:E150"/>
  </mergeCells>
  <pageMargins left="0.511811024" right="0.511811024" top="0.78740157499999996" bottom="0.78740157499999996" header="0.31496062000000002" footer="0.31496062000000002"/>
  <pageSetup paperSize="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0D620-B892-4F09-B016-0595A58D26AB}">
  <sheetPr>
    <pageSetUpPr fitToPage="1"/>
  </sheetPr>
  <dimension ref="A1:G40"/>
  <sheetViews>
    <sheetView workbookViewId="0">
      <selection activeCell="B21" sqref="B21"/>
    </sheetView>
  </sheetViews>
  <sheetFormatPr defaultRowHeight="15" x14ac:dyDescent="0.25"/>
  <cols>
    <col min="1" max="1" width="10.42578125" bestFit="1" customWidth="1"/>
    <col min="2" max="2" width="16.7109375" bestFit="1" customWidth="1"/>
    <col min="3" max="3" width="18.5703125" bestFit="1" customWidth="1"/>
    <col min="4" max="4" width="15.7109375" bestFit="1" customWidth="1"/>
    <col min="5" max="5" width="11.42578125" bestFit="1" customWidth="1"/>
    <col min="6" max="6" width="13.7109375" bestFit="1" customWidth="1"/>
    <col min="7" max="7" width="9" bestFit="1" customWidth="1"/>
  </cols>
  <sheetData>
    <row r="1" spans="1:7" ht="15.75" x14ac:dyDescent="0.25">
      <c r="A1" s="285" t="s">
        <v>173</v>
      </c>
      <c r="B1" s="286"/>
      <c r="C1" s="286"/>
      <c r="D1" s="286"/>
      <c r="E1" s="286"/>
      <c r="F1" s="286"/>
      <c r="G1" s="286"/>
    </row>
    <row r="2" spans="1:7" ht="15.75" x14ac:dyDescent="0.25">
      <c r="A2" s="101"/>
      <c r="B2" s="101"/>
      <c r="C2" s="101"/>
      <c r="D2" s="101"/>
      <c r="E2" s="101"/>
      <c r="F2" s="101"/>
      <c r="G2" s="101"/>
    </row>
    <row r="3" spans="1:7" ht="15.75" x14ac:dyDescent="0.25">
      <c r="A3" s="287" t="s">
        <v>174</v>
      </c>
      <c r="B3" s="288"/>
      <c r="C3" s="288"/>
      <c r="D3" s="288"/>
      <c r="E3" s="288"/>
      <c r="F3" s="288"/>
      <c r="G3" s="288"/>
    </row>
    <row r="4" spans="1:7" ht="16.5" thickBot="1" x14ac:dyDescent="0.3">
      <c r="A4" s="53"/>
      <c r="B4" s="53"/>
      <c r="C4" s="53"/>
      <c r="D4" s="53"/>
      <c r="E4" s="53"/>
      <c r="F4" s="53"/>
      <c r="G4" s="53"/>
    </row>
    <row r="5" spans="1:7" ht="16.5" thickBot="1" x14ac:dyDescent="0.3">
      <c r="A5" s="282" t="s">
        <v>175</v>
      </c>
      <c r="B5" s="283"/>
      <c r="C5" s="283"/>
      <c r="D5" s="283"/>
      <c r="E5" s="284"/>
      <c r="F5" s="53"/>
      <c r="G5" s="53"/>
    </row>
    <row r="6" spans="1:7" ht="48" thickBot="1" x14ac:dyDescent="0.3">
      <c r="A6" s="119" t="s">
        <v>176</v>
      </c>
      <c r="B6" s="120" t="s">
        <v>177</v>
      </c>
      <c r="C6" s="120" t="s">
        <v>178</v>
      </c>
      <c r="D6" s="121" t="s">
        <v>179</v>
      </c>
      <c r="E6" s="122" t="s">
        <v>180</v>
      </c>
      <c r="F6" s="53"/>
      <c r="G6" s="53"/>
    </row>
    <row r="7" spans="1:7" ht="16.5" thickBot="1" x14ac:dyDescent="0.3">
      <c r="A7" s="123" t="s">
        <v>181</v>
      </c>
      <c r="B7" s="178"/>
      <c r="C7" s="182"/>
      <c r="D7" s="182"/>
      <c r="E7" s="180">
        <f>B7*C7*D7</f>
        <v>0</v>
      </c>
      <c r="F7" s="102"/>
      <c r="G7" s="53"/>
    </row>
    <row r="8" spans="1:7" ht="16.5" thickBot="1" x14ac:dyDescent="0.3">
      <c r="A8" s="53"/>
      <c r="B8" s="53"/>
      <c r="C8" s="53"/>
      <c r="D8" s="53"/>
      <c r="E8" s="53"/>
      <c r="F8" s="53"/>
      <c r="G8" s="53"/>
    </row>
    <row r="9" spans="1:7" ht="16.5" thickBot="1" x14ac:dyDescent="0.3">
      <c r="A9" s="282" t="s">
        <v>182</v>
      </c>
      <c r="B9" s="283"/>
      <c r="C9" s="283"/>
      <c r="D9" s="283"/>
      <c r="E9" s="284"/>
      <c r="F9" s="53"/>
      <c r="G9" s="53"/>
    </row>
    <row r="10" spans="1:7" ht="16.5" thickBot="1" x14ac:dyDescent="0.3">
      <c r="A10" s="119" t="s">
        <v>176</v>
      </c>
      <c r="B10" s="120" t="s">
        <v>183</v>
      </c>
      <c r="C10" s="120" t="s">
        <v>184</v>
      </c>
      <c r="D10" s="120" t="s">
        <v>86</v>
      </c>
      <c r="E10" s="122" t="s">
        <v>185</v>
      </c>
      <c r="F10" s="53"/>
      <c r="G10" s="53"/>
    </row>
    <row r="11" spans="1:7" ht="16.5" thickBot="1" x14ac:dyDescent="0.3">
      <c r="A11" s="123" t="s">
        <v>181</v>
      </c>
      <c r="B11" s="178">
        <f>'Copeiro(a)'!E21</f>
        <v>0</v>
      </c>
      <c r="C11" s="183">
        <v>1</v>
      </c>
      <c r="D11" s="183">
        <v>0.06</v>
      </c>
      <c r="E11" s="180">
        <f>B11*C11*D11</f>
        <v>0</v>
      </c>
      <c r="F11" s="102"/>
      <c r="G11" s="53"/>
    </row>
    <row r="12" spans="1:7" ht="16.5" thickBot="1" x14ac:dyDescent="0.3">
      <c r="A12" s="53"/>
      <c r="B12" s="53"/>
      <c r="C12" s="53"/>
      <c r="D12" s="53"/>
      <c r="E12" s="53"/>
      <c r="F12" s="53"/>
      <c r="G12" s="53"/>
    </row>
    <row r="13" spans="1:7" ht="16.5" thickBot="1" x14ac:dyDescent="0.3">
      <c r="A13" s="289" t="s">
        <v>186</v>
      </c>
      <c r="B13" s="290"/>
      <c r="C13" s="290"/>
      <c r="D13" s="291"/>
      <c r="E13" s="53"/>
      <c r="F13" s="53"/>
      <c r="G13" s="53"/>
    </row>
    <row r="14" spans="1:7" ht="16.5" thickBot="1" x14ac:dyDescent="0.3">
      <c r="A14" s="119" t="s">
        <v>176</v>
      </c>
      <c r="B14" s="120" t="s">
        <v>180</v>
      </c>
      <c r="C14" s="120" t="s">
        <v>187</v>
      </c>
      <c r="D14" s="122" t="s">
        <v>188</v>
      </c>
      <c r="E14" s="53"/>
      <c r="F14" s="53"/>
      <c r="G14" s="53"/>
    </row>
    <row r="15" spans="1:7" ht="16.5" thickBot="1" x14ac:dyDescent="0.3">
      <c r="A15" s="123" t="s">
        <v>181</v>
      </c>
      <c r="B15" s="178">
        <f>E7</f>
        <v>0</v>
      </c>
      <c r="C15" s="178">
        <f>E11</f>
        <v>0</v>
      </c>
      <c r="D15" s="180">
        <f>B15-C15</f>
        <v>0</v>
      </c>
      <c r="E15" s="53"/>
      <c r="F15" s="53"/>
      <c r="G15" s="53"/>
    </row>
    <row r="16" spans="1:7" ht="15.75" x14ac:dyDescent="0.25">
      <c r="A16" s="53"/>
      <c r="B16" s="53"/>
      <c r="C16" s="53"/>
      <c r="D16" s="53"/>
      <c r="E16" s="53"/>
      <c r="F16" s="53"/>
      <c r="G16" s="53"/>
    </row>
    <row r="17" spans="1:7" ht="15.75" x14ac:dyDescent="0.25">
      <c r="A17" s="287" t="s">
        <v>189</v>
      </c>
      <c r="B17" s="288"/>
      <c r="C17" s="288"/>
      <c r="D17" s="288"/>
      <c r="E17" s="288"/>
      <c r="F17" s="288"/>
      <c r="G17" s="288"/>
    </row>
    <row r="18" spans="1:7" ht="16.5" thickBot="1" x14ac:dyDescent="0.3">
      <c r="A18" s="53"/>
      <c r="B18" s="53"/>
      <c r="C18" s="53"/>
      <c r="D18" s="53"/>
      <c r="E18" s="53"/>
      <c r="F18" s="53"/>
      <c r="G18" s="53"/>
    </row>
    <row r="19" spans="1:7" ht="16.5" thickBot="1" x14ac:dyDescent="0.3">
      <c r="A19" s="289" t="s">
        <v>190</v>
      </c>
      <c r="B19" s="290"/>
      <c r="C19" s="290"/>
      <c r="D19" s="291"/>
      <c r="E19" s="53"/>
      <c r="F19" s="53"/>
      <c r="G19" s="53"/>
    </row>
    <row r="20" spans="1:7" ht="48" thickBot="1" x14ac:dyDescent="0.3">
      <c r="A20" s="124" t="s">
        <v>176</v>
      </c>
      <c r="B20" s="125" t="s">
        <v>191</v>
      </c>
      <c r="C20" s="126" t="s">
        <v>179</v>
      </c>
      <c r="D20" s="127" t="s">
        <v>192</v>
      </c>
      <c r="E20" s="53"/>
      <c r="F20" s="53"/>
      <c r="G20" s="53"/>
    </row>
    <row r="21" spans="1:7" ht="16.5" thickBot="1" x14ac:dyDescent="0.3">
      <c r="A21" s="123" t="s">
        <v>181</v>
      </c>
      <c r="B21" s="178"/>
      <c r="C21" s="182">
        <f>D7</f>
        <v>0</v>
      </c>
      <c r="D21" s="180">
        <f>B21*C21</f>
        <v>0</v>
      </c>
      <c r="E21" s="53"/>
      <c r="F21" s="53"/>
      <c r="G21" s="53"/>
    </row>
    <row r="22" spans="1:7" ht="16.5" thickBot="1" x14ac:dyDescent="0.3">
      <c r="A22" s="53"/>
      <c r="B22" s="53"/>
      <c r="C22" s="53"/>
      <c r="D22" s="53"/>
      <c r="E22" s="53"/>
      <c r="F22" s="53"/>
      <c r="G22" s="53"/>
    </row>
    <row r="23" spans="1:7" ht="16.5" thickBot="1" x14ac:dyDescent="0.3">
      <c r="A23" s="282" t="s">
        <v>193</v>
      </c>
      <c r="B23" s="283"/>
      <c r="C23" s="283"/>
      <c r="D23" s="284"/>
      <c r="E23" s="53"/>
      <c r="F23" s="53"/>
      <c r="G23" s="53"/>
    </row>
    <row r="24" spans="1:7" ht="16.5" thickBot="1" x14ac:dyDescent="0.3">
      <c r="A24" s="119" t="s">
        <v>176</v>
      </c>
      <c r="B24" s="120" t="s">
        <v>183</v>
      </c>
      <c r="C24" s="120" t="s">
        <v>194</v>
      </c>
      <c r="D24" s="122" t="s">
        <v>185</v>
      </c>
      <c r="E24" s="53"/>
      <c r="F24" s="53"/>
      <c r="G24" s="53"/>
    </row>
    <row r="25" spans="1:7" ht="16.5" thickBot="1" x14ac:dyDescent="0.3">
      <c r="A25" s="123" t="s">
        <v>181</v>
      </c>
      <c r="B25" s="178">
        <f>D21</f>
        <v>0</v>
      </c>
      <c r="C25" s="181">
        <v>0</v>
      </c>
      <c r="D25" s="180">
        <f>C25*C21</f>
        <v>0</v>
      </c>
      <c r="E25" s="53"/>
      <c r="F25" s="53"/>
      <c r="G25" s="53"/>
    </row>
    <row r="26" spans="1:7" ht="16.5" thickBot="1" x14ac:dyDescent="0.3">
      <c r="A26" s="53"/>
      <c r="B26" s="53"/>
      <c r="C26" s="53"/>
      <c r="D26" s="53"/>
      <c r="E26" s="53"/>
      <c r="F26" s="53"/>
      <c r="G26" s="53"/>
    </row>
    <row r="27" spans="1:7" ht="16.5" thickBot="1" x14ac:dyDescent="0.3">
      <c r="A27" s="282" t="s">
        <v>195</v>
      </c>
      <c r="B27" s="283"/>
      <c r="C27" s="283"/>
      <c r="D27" s="284"/>
      <c r="E27" s="53"/>
      <c r="F27" s="53"/>
      <c r="G27" s="53"/>
    </row>
    <row r="28" spans="1:7" ht="16.5" thickBot="1" x14ac:dyDescent="0.3">
      <c r="A28" s="119" t="s">
        <v>176</v>
      </c>
      <c r="B28" s="120" t="s">
        <v>180</v>
      </c>
      <c r="C28" s="120" t="s">
        <v>185</v>
      </c>
      <c r="D28" s="122" t="s">
        <v>188</v>
      </c>
      <c r="E28" s="53"/>
      <c r="F28" s="53"/>
      <c r="G28" s="53"/>
    </row>
    <row r="29" spans="1:7" ht="16.5" thickBot="1" x14ac:dyDescent="0.3">
      <c r="A29" s="123" t="s">
        <v>181</v>
      </c>
      <c r="B29" s="178">
        <f>D21</f>
        <v>0</v>
      </c>
      <c r="C29" s="178">
        <f>D25</f>
        <v>0</v>
      </c>
      <c r="D29" s="180">
        <f>B29-C29</f>
        <v>0</v>
      </c>
      <c r="E29" s="53"/>
      <c r="F29" s="53"/>
      <c r="G29" s="53"/>
    </row>
    <row r="30" spans="1:7" ht="15.75" x14ac:dyDescent="0.25">
      <c r="A30" s="53"/>
      <c r="B30" s="53"/>
      <c r="C30" s="53"/>
      <c r="D30" s="53"/>
      <c r="E30" s="53"/>
      <c r="F30" s="53"/>
      <c r="G30" s="53"/>
    </row>
    <row r="31" spans="1:7" ht="15.75" x14ac:dyDescent="0.25">
      <c r="A31" s="53"/>
      <c r="B31" s="53"/>
      <c r="C31" s="53"/>
      <c r="D31" s="53"/>
      <c r="E31" s="53"/>
      <c r="F31" s="53"/>
      <c r="G31" s="53"/>
    </row>
    <row r="32" spans="1:7" ht="15.75" x14ac:dyDescent="0.25">
      <c r="A32" s="287" t="s">
        <v>196</v>
      </c>
      <c r="B32" s="292"/>
      <c r="C32" s="292"/>
      <c r="D32" s="292"/>
      <c r="E32" s="292"/>
      <c r="F32" s="292"/>
      <c r="G32" s="292"/>
    </row>
    <row r="33" spans="1:7" ht="16.5" thickBot="1" x14ac:dyDescent="0.3">
      <c r="A33" s="53"/>
      <c r="B33" s="53"/>
      <c r="C33" s="53"/>
      <c r="D33" s="53"/>
      <c r="E33" s="53"/>
      <c r="F33" s="53"/>
      <c r="G33" s="53"/>
    </row>
    <row r="34" spans="1:7" ht="16.5" thickBot="1" x14ac:dyDescent="0.3">
      <c r="A34" s="289" t="s">
        <v>197</v>
      </c>
      <c r="B34" s="290"/>
      <c r="C34" s="290"/>
      <c r="D34" s="291"/>
      <c r="E34" s="53"/>
      <c r="F34" s="53"/>
      <c r="G34" s="53"/>
    </row>
    <row r="35" spans="1:7" ht="16.5" thickBot="1" x14ac:dyDescent="0.3">
      <c r="A35" s="119" t="s">
        <v>176</v>
      </c>
      <c r="B35" s="120" t="s">
        <v>180</v>
      </c>
      <c r="C35" s="120" t="s">
        <v>185</v>
      </c>
      <c r="D35" s="122" t="s">
        <v>188</v>
      </c>
      <c r="E35" s="53"/>
      <c r="F35" s="53"/>
      <c r="G35" s="53"/>
    </row>
    <row r="36" spans="1:7" ht="16.5" thickBot="1" x14ac:dyDescent="0.3">
      <c r="A36" s="123" t="s">
        <v>181</v>
      </c>
      <c r="B36" s="178">
        <v>0</v>
      </c>
      <c r="C36" s="178">
        <v>0</v>
      </c>
      <c r="D36" s="180">
        <f>B36-C36</f>
        <v>0</v>
      </c>
      <c r="E36" s="53"/>
      <c r="F36" s="53"/>
      <c r="G36" s="53"/>
    </row>
    <row r="37" spans="1:7" ht="16.5" thickBot="1" x14ac:dyDescent="0.3">
      <c r="A37" s="53"/>
      <c r="B37" s="53"/>
      <c r="C37" s="53"/>
      <c r="D37" s="53"/>
      <c r="E37" s="53"/>
      <c r="F37" s="53"/>
      <c r="G37" s="53"/>
    </row>
    <row r="38" spans="1:7" ht="16.5" thickBot="1" x14ac:dyDescent="0.3">
      <c r="A38" s="282" t="s">
        <v>198</v>
      </c>
      <c r="B38" s="283"/>
      <c r="C38" s="283"/>
      <c r="D38" s="283"/>
      <c r="E38" s="283"/>
      <c r="F38" s="283"/>
      <c r="G38" s="284"/>
    </row>
    <row r="39" spans="1:7" ht="32.25" thickBot="1" x14ac:dyDescent="0.3">
      <c r="A39" s="119" t="s">
        <v>176</v>
      </c>
      <c r="B39" s="120" t="s">
        <v>199</v>
      </c>
      <c r="C39" s="120" t="s">
        <v>200</v>
      </c>
      <c r="D39" s="120" t="s">
        <v>201</v>
      </c>
      <c r="E39" s="121" t="s">
        <v>202</v>
      </c>
      <c r="F39" s="128" t="s">
        <v>203</v>
      </c>
      <c r="G39" s="122" t="s">
        <v>77</v>
      </c>
    </row>
    <row r="40" spans="1:7" ht="16.5" thickBot="1" x14ac:dyDescent="0.3">
      <c r="A40" s="123" t="s">
        <v>181</v>
      </c>
      <c r="B40" s="178">
        <f>D15</f>
        <v>0</v>
      </c>
      <c r="C40" s="178">
        <f>D21</f>
        <v>0</v>
      </c>
      <c r="D40" s="178">
        <v>0</v>
      </c>
      <c r="E40" s="178">
        <f>D36</f>
        <v>0</v>
      </c>
      <c r="F40" s="179">
        <v>0</v>
      </c>
      <c r="G40" s="180">
        <f>SUM(B40:F40)</f>
        <v>0</v>
      </c>
    </row>
  </sheetData>
  <mergeCells count="12">
    <mergeCell ref="A38:G38"/>
    <mergeCell ref="A1:G1"/>
    <mergeCell ref="A3:G3"/>
    <mergeCell ref="A5:E5"/>
    <mergeCell ref="A9:E9"/>
    <mergeCell ref="A13:D13"/>
    <mergeCell ref="A17:G17"/>
    <mergeCell ref="A19:D19"/>
    <mergeCell ref="A23:D23"/>
    <mergeCell ref="A27:D27"/>
    <mergeCell ref="A32:G32"/>
    <mergeCell ref="A34:D34"/>
  </mergeCells>
  <pageMargins left="0.511811024" right="0.511811024" top="0.78740157499999996" bottom="0.78740157499999996" header="0.31496062000000002" footer="0.31496062000000002"/>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DA5C5-3846-4A33-A0AD-0577AB5B2B22}">
  <sheetPr>
    <pageSetUpPr fitToPage="1"/>
  </sheetPr>
  <dimension ref="B1:H29"/>
  <sheetViews>
    <sheetView workbookViewId="0">
      <selection activeCell="H29" sqref="H29"/>
    </sheetView>
  </sheetViews>
  <sheetFormatPr defaultRowHeight="15" x14ac:dyDescent="0.25"/>
  <cols>
    <col min="2" max="2" width="15.85546875" customWidth="1"/>
    <col min="3" max="3" width="13.5703125" customWidth="1"/>
    <col min="4" max="5" width="12.28515625" bestFit="1" customWidth="1"/>
    <col min="6" max="6" width="37.7109375" customWidth="1"/>
    <col min="7" max="7" width="13.5703125" bestFit="1" customWidth="1"/>
    <col min="8" max="8" width="15" bestFit="1" customWidth="1"/>
  </cols>
  <sheetData>
    <row r="1" spans="2:8" ht="15.75" thickBot="1" x14ac:dyDescent="0.3"/>
    <row r="2" spans="2:8" ht="16.5" x14ac:dyDescent="0.25">
      <c r="B2" s="304" t="s">
        <v>204</v>
      </c>
      <c r="C2" s="305"/>
      <c r="D2" s="305"/>
      <c r="E2" s="305"/>
      <c r="F2" s="305"/>
      <c r="G2" s="305"/>
      <c r="H2" s="306"/>
    </row>
    <row r="3" spans="2:8" ht="49.5" x14ac:dyDescent="0.25">
      <c r="B3" s="110" t="s">
        <v>205</v>
      </c>
      <c r="C3" s="111" t="s">
        <v>206</v>
      </c>
      <c r="D3" s="112" t="s">
        <v>207</v>
      </c>
      <c r="E3" s="112" t="s">
        <v>208</v>
      </c>
      <c r="F3" s="112" t="s">
        <v>209</v>
      </c>
      <c r="G3" s="113" t="s">
        <v>210</v>
      </c>
      <c r="H3" s="114" t="s">
        <v>211</v>
      </c>
    </row>
    <row r="4" spans="2:8" ht="16.5" x14ac:dyDescent="0.25">
      <c r="B4" s="293"/>
      <c r="C4" s="294"/>
      <c r="D4" s="294"/>
      <c r="E4" s="294"/>
      <c r="F4" s="294"/>
      <c r="G4" s="294"/>
      <c r="H4" s="114"/>
    </row>
    <row r="5" spans="2:8" ht="30" x14ac:dyDescent="0.25">
      <c r="B5" s="184" t="s">
        <v>212</v>
      </c>
      <c r="C5" s="129">
        <v>484159</v>
      </c>
      <c r="D5" s="106">
        <v>2</v>
      </c>
      <c r="E5" s="106">
        <f t="shared" ref="E5:E12" si="0">SUM(2*D5)</f>
        <v>4</v>
      </c>
      <c r="F5" s="130" t="s">
        <v>213</v>
      </c>
      <c r="G5" s="131"/>
      <c r="H5" s="137">
        <f t="shared" ref="H5:H9" si="1">E5*G5</f>
        <v>0</v>
      </c>
    </row>
    <row r="6" spans="2:8" ht="30" x14ac:dyDescent="0.25">
      <c r="B6" s="184" t="s">
        <v>214</v>
      </c>
      <c r="C6" s="129">
        <v>301361</v>
      </c>
      <c r="D6" s="106">
        <v>3</v>
      </c>
      <c r="E6" s="106">
        <f t="shared" si="0"/>
        <v>6</v>
      </c>
      <c r="F6" s="130" t="s">
        <v>215</v>
      </c>
      <c r="G6" s="131"/>
      <c r="H6" s="137">
        <f t="shared" si="1"/>
        <v>0</v>
      </c>
    </row>
    <row r="7" spans="2:8" ht="30" x14ac:dyDescent="0.25">
      <c r="B7" s="184" t="s">
        <v>216</v>
      </c>
      <c r="C7" s="129">
        <v>463851</v>
      </c>
      <c r="D7" s="106">
        <v>1</v>
      </c>
      <c r="E7" s="106">
        <f t="shared" si="0"/>
        <v>2</v>
      </c>
      <c r="F7" s="132" t="s">
        <v>217</v>
      </c>
      <c r="G7" s="131"/>
      <c r="H7" s="137">
        <f t="shared" si="1"/>
        <v>0</v>
      </c>
    </row>
    <row r="8" spans="2:8" ht="16.5" x14ac:dyDescent="0.25">
      <c r="B8" s="184" t="s">
        <v>218</v>
      </c>
      <c r="C8" s="129">
        <v>485781</v>
      </c>
      <c r="D8" s="106">
        <v>3</v>
      </c>
      <c r="E8" s="106">
        <f t="shared" si="0"/>
        <v>6</v>
      </c>
      <c r="F8" s="132" t="s">
        <v>219</v>
      </c>
      <c r="G8" s="131"/>
      <c r="H8" s="137">
        <f t="shared" si="1"/>
        <v>0</v>
      </c>
    </row>
    <row r="9" spans="2:8" ht="16.5" x14ac:dyDescent="0.25">
      <c r="B9" s="184" t="s">
        <v>220</v>
      </c>
      <c r="C9" s="129">
        <v>344396</v>
      </c>
      <c r="D9" s="106">
        <v>1</v>
      </c>
      <c r="E9" s="106">
        <f t="shared" si="0"/>
        <v>2</v>
      </c>
      <c r="F9" s="130" t="s">
        <v>221</v>
      </c>
      <c r="G9" s="131"/>
      <c r="H9" s="137">
        <f t="shared" si="1"/>
        <v>0</v>
      </c>
    </row>
    <row r="10" spans="2:8" ht="60" x14ac:dyDescent="0.25">
      <c r="B10" s="136" t="s">
        <v>222</v>
      </c>
      <c r="C10" s="105">
        <v>487284</v>
      </c>
      <c r="D10" s="106">
        <v>1</v>
      </c>
      <c r="E10" s="106">
        <f t="shared" si="0"/>
        <v>2</v>
      </c>
      <c r="F10" s="133" t="s">
        <v>223</v>
      </c>
      <c r="G10" s="107"/>
      <c r="H10" s="137">
        <f t="shared" ref="H10:H12" si="2">E10*G10</f>
        <v>0</v>
      </c>
    </row>
    <row r="11" spans="2:8" ht="30" x14ac:dyDescent="0.25">
      <c r="B11" s="184" t="s">
        <v>224</v>
      </c>
      <c r="C11" s="129">
        <v>449055</v>
      </c>
      <c r="D11" s="106">
        <v>2</v>
      </c>
      <c r="E11" s="106">
        <f t="shared" si="0"/>
        <v>4</v>
      </c>
      <c r="F11" s="132" t="s">
        <v>225</v>
      </c>
      <c r="G11" s="131"/>
      <c r="H11" s="137">
        <f t="shared" si="2"/>
        <v>0</v>
      </c>
    </row>
    <row r="12" spans="2:8" ht="30" x14ac:dyDescent="0.25">
      <c r="B12" s="184" t="s">
        <v>226</v>
      </c>
      <c r="C12" s="129">
        <v>3994233</v>
      </c>
      <c r="D12" s="106">
        <v>2</v>
      </c>
      <c r="E12" s="106">
        <f t="shared" si="0"/>
        <v>4</v>
      </c>
      <c r="F12" s="132" t="s">
        <v>227</v>
      </c>
      <c r="G12" s="131"/>
      <c r="H12" s="137">
        <f t="shared" si="2"/>
        <v>0</v>
      </c>
    </row>
    <row r="13" spans="2:8" ht="16.5" x14ac:dyDescent="0.25">
      <c r="B13" s="293" t="s">
        <v>228</v>
      </c>
      <c r="C13" s="294"/>
      <c r="D13" s="294"/>
      <c r="E13" s="294"/>
      <c r="F13" s="294"/>
      <c r="G13" s="294"/>
      <c r="H13" s="115">
        <f>SUM(H5:H12)</f>
        <v>0</v>
      </c>
    </row>
    <row r="14" spans="2:8" ht="17.25" thickBot="1" x14ac:dyDescent="0.3">
      <c r="B14" s="295" t="s">
        <v>229</v>
      </c>
      <c r="C14" s="296"/>
      <c r="D14" s="296"/>
      <c r="E14" s="296"/>
      <c r="F14" s="296"/>
      <c r="G14" s="297"/>
      <c r="H14" s="116">
        <f>H13/12</f>
        <v>0</v>
      </c>
    </row>
    <row r="15" spans="2:8" ht="17.25" thickBot="1" x14ac:dyDescent="0.3">
      <c r="B15" s="103"/>
      <c r="C15" s="103"/>
      <c r="D15" s="103"/>
      <c r="E15" s="103"/>
      <c r="F15" s="103"/>
      <c r="G15" s="104"/>
      <c r="H15" s="104"/>
    </row>
    <row r="16" spans="2:8" ht="16.5" x14ac:dyDescent="0.25">
      <c r="B16" s="304" t="s">
        <v>230</v>
      </c>
      <c r="C16" s="305"/>
      <c r="D16" s="305"/>
      <c r="E16" s="305"/>
      <c r="F16" s="305"/>
      <c r="G16" s="305"/>
      <c r="H16" s="306"/>
    </row>
    <row r="17" spans="2:8" ht="49.5" x14ac:dyDescent="0.25">
      <c r="B17" s="110" t="s">
        <v>205</v>
      </c>
      <c r="C17" s="111" t="s">
        <v>206</v>
      </c>
      <c r="D17" s="112" t="s">
        <v>207</v>
      </c>
      <c r="E17" s="112" t="s">
        <v>208</v>
      </c>
      <c r="F17" s="112" t="s">
        <v>209</v>
      </c>
      <c r="G17" s="113" t="s">
        <v>210</v>
      </c>
      <c r="H17" s="114" t="s">
        <v>211</v>
      </c>
    </row>
    <row r="18" spans="2:8" ht="16.5" x14ac:dyDescent="0.25">
      <c r="B18" s="293"/>
      <c r="C18" s="294"/>
      <c r="D18" s="294"/>
      <c r="E18" s="294"/>
      <c r="F18" s="294"/>
      <c r="G18" s="294"/>
      <c r="H18" s="114"/>
    </row>
    <row r="19" spans="2:8" ht="75" x14ac:dyDescent="0.25">
      <c r="B19" s="136" t="s">
        <v>231</v>
      </c>
      <c r="C19" s="105" t="s">
        <v>232</v>
      </c>
      <c r="D19" s="106">
        <v>3</v>
      </c>
      <c r="E19" s="106">
        <f t="shared" ref="E19:E24" si="3">SUM(2*D19)</f>
        <v>6</v>
      </c>
      <c r="F19" s="134" t="s">
        <v>233</v>
      </c>
      <c r="G19" s="107"/>
      <c r="H19" s="137">
        <f t="shared" ref="H19:H24" si="4">E19*G19</f>
        <v>0</v>
      </c>
    </row>
    <row r="20" spans="2:8" ht="45" x14ac:dyDescent="0.25">
      <c r="B20" s="136" t="s">
        <v>216</v>
      </c>
      <c r="C20" s="105">
        <v>446155</v>
      </c>
      <c r="D20" s="106">
        <v>1</v>
      </c>
      <c r="E20" s="106">
        <f t="shared" si="3"/>
        <v>2</v>
      </c>
      <c r="F20" s="133" t="s">
        <v>234</v>
      </c>
      <c r="G20" s="107"/>
      <c r="H20" s="137">
        <f t="shared" si="4"/>
        <v>0</v>
      </c>
    </row>
    <row r="21" spans="2:8" ht="16.5" x14ac:dyDescent="0.25">
      <c r="B21" s="136" t="s">
        <v>235</v>
      </c>
      <c r="C21" s="105">
        <v>446156</v>
      </c>
      <c r="D21" s="106">
        <v>2</v>
      </c>
      <c r="E21" s="106">
        <f t="shared" si="3"/>
        <v>4</v>
      </c>
      <c r="F21" s="133" t="s">
        <v>236</v>
      </c>
      <c r="G21" s="107"/>
      <c r="H21" s="137">
        <f t="shared" si="4"/>
        <v>0</v>
      </c>
    </row>
    <row r="22" spans="2:8" ht="16.5" x14ac:dyDescent="0.25">
      <c r="B22" s="136" t="s">
        <v>226</v>
      </c>
      <c r="C22" s="105">
        <v>399423</v>
      </c>
      <c r="D22" s="106">
        <v>2</v>
      </c>
      <c r="E22" s="106">
        <f t="shared" si="3"/>
        <v>4</v>
      </c>
      <c r="F22" s="134" t="s">
        <v>237</v>
      </c>
      <c r="G22" s="107"/>
      <c r="H22" s="137">
        <f t="shared" si="4"/>
        <v>0</v>
      </c>
    </row>
    <row r="23" spans="2:8" ht="60" x14ac:dyDescent="0.25">
      <c r="B23" s="136" t="s">
        <v>222</v>
      </c>
      <c r="C23" s="105">
        <v>487284</v>
      </c>
      <c r="D23" s="106">
        <v>1</v>
      </c>
      <c r="E23" s="106">
        <f t="shared" si="3"/>
        <v>2</v>
      </c>
      <c r="F23" s="133" t="s">
        <v>223</v>
      </c>
      <c r="G23" s="107"/>
      <c r="H23" s="137">
        <f t="shared" si="4"/>
        <v>0</v>
      </c>
    </row>
    <row r="24" spans="2:8" ht="30" x14ac:dyDescent="0.25">
      <c r="B24" s="136" t="s">
        <v>224</v>
      </c>
      <c r="C24" s="105">
        <v>449055</v>
      </c>
      <c r="D24" s="106">
        <v>2</v>
      </c>
      <c r="E24" s="106">
        <f t="shared" si="3"/>
        <v>4</v>
      </c>
      <c r="F24" s="133" t="s">
        <v>238</v>
      </c>
      <c r="G24" s="107"/>
      <c r="H24" s="137">
        <f t="shared" si="4"/>
        <v>0</v>
      </c>
    </row>
    <row r="25" spans="2:8" ht="16.5" x14ac:dyDescent="0.25">
      <c r="B25" s="293" t="s">
        <v>228</v>
      </c>
      <c r="C25" s="294"/>
      <c r="D25" s="294"/>
      <c r="E25" s="294"/>
      <c r="F25" s="294"/>
      <c r="G25" s="294"/>
      <c r="H25" s="115">
        <f>SUM(H19:H24)</f>
        <v>0</v>
      </c>
    </row>
    <row r="26" spans="2:8" ht="17.25" thickBot="1" x14ac:dyDescent="0.3">
      <c r="B26" s="295" t="s">
        <v>229</v>
      </c>
      <c r="C26" s="296"/>
      <c r="D26" s="296"/>
      <c r="E26" s="296"/>
      <c r="F26" s="296"/>
      <c r="G26" s="297"/>
      <c r="H26" s="116">
        <f>H25/12</f>
        <v>0</v>
      </c>
    </row>
    <row r="27" spans="2:8" ht="17.25" thickBot="1" x14ac:dyDescent="0.3">
      <c r="B27" s="103"/>
      <c r="C27" s="103"/>
      <c r="D27" s="103"/>
      <c r="E27" s="103"/>
      <c r="F27" s="104"/>
      <c r="G27" s="104"/>
      <c r="H27" s="103"/>
    </row>
    <row r="28" spans="2:8" ht="16.5" x14ac:dyDescent="0.25">
      <c r="B28" s="298" t="s">
        <v>239</v>
      </c>
      <c r="C28" s="299"/>
      <c r="D28" s="299"/>
      <c r="E28" s="299"/>
      <c r="F28" s="299"/>
      <c r="G28" s="300"/>
      <c r="H28" s="117">
        <f>AVERAGE(H13,H25)</f>
        <v>0</v>
      </c>
    </row>
    <row r="29" spans="2:8" ht="17.25" thickBot="1" x14ac:dyDescent="0.3">
      <c r="B29" s="301" t="s">
        <v>240</v>
      </c>
      <c r="C29" s="302"/>
      <c r="D29" s="302"/>
      <c r="E29" s="302"/>
      <c r="F29" s="302"/>
      <c r="G29" s="303"/>
      <c r="H29" s="118">
        <f>AVERAGE(H14,H26)</f>
        <v>0</v>
      </c>
    </row>
  </sheetData>
  <mergeCells count="10">
    <mergeCell ref="B25:G25"/>
    <mergeCell ref="B26:G26"/>
    <mergeCell ref="B28:G28"/>
    <mergeCell ref="B29:G29"/>
    <mergeCell ref="B2:H2"/>
    <mergeCell ref="B4:G4"/>
    <mergeCell ref="B13:G13"/>
    <mergeCell ref="B14:G14"/>
    <mergeCell ref="B16:H16"/>
    <mergeCell ref="B18:G18"/>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F160"/>
  <sheetViews>
    <sheetView workbookViewId="0">
      <selection activeCell="E21" sqref="E21"/>
    </sheetView>
  </sheetViews>
  <sheetFormatPr defaultColWidth="9.7109375" defaultRowHeight="15" x14ac:dyDescent="0.25"/>
  <cols>
    <col min="2" max="2" width="12.140625" customWidth="1"/>
    <col min="3" max="3" width="77.85546875" customWidth="1"/>
    <col min="4" max="4" width="16.5703125" customWidth="1"/>
    <col min="5" max="5" width="32.140625" customWidth="1"/>
    <col min="6" max="6" width="12" hidden="1" customWidth="1"/>
    <col min="7" max="7" width="13.140625" bestFit="1" customWidth="1"/>
  </cols>
  <sheetData>
    <row r="1" spans="2:5" ht="151.5" customHeight="1" x14ac:dyDescent="0.25">
      <c r="B1" s="240" t="s">
        <v>241</v>
      </c>
      <c r="C1" s="241"/>
      <c r="D1" s="241"/>
      <c r="E1" s="242"/>
    </row>
    <row r="2" spans="2:5" ht="27" thickBot="1" x14ac:dyDescent="0.3">
      <c r="B2" s="243" t="s">
        <v>36</v>
      </c>
      <c r="C2" s="244"/>
      <c r="D2" s="244"/>
      <c r="E2" s="245"/>
    </row>
    <row r="3" spans="2:5" ht="15.75" thickBot="1" x14ac:dyDescent="0.3">
      <c r="B3" s="22"/>
      <c r="C3" s="22"/>
    </row>
    <row r="4" spans="2:5" ht="30" x14ac:dyDescent="0.25">
      <c r="B4" s="57" t="s">
        <v>37</v>
      </c>
      <c r="C4" s="246"/>
      <c r="D4" s="246"/>
      <c r="E4" s="247"/>
    </row>
    <row r="5" spans="2:5" x14ac:dyDescent="0.25">
      <c r="B5" s="58" t="s">
        <v>38</v>
      </c>
      <c r="C5" s="248"/>
      <c r="D5" s="248"/>
      <c r="E5" s="249"/>
    </row>
    <row r="6" spans="2:5" ht="15.75" thickBot="1" x14ac:dyDescent="0.3">
      <c r="B6" s="59" t="s">
        <v>39</v>
      </c>
      <c r="C6" s="250"/>
      <c r="D6" s="250"/>
      <c r="E6" s="251"/>
    </row>
    <row r="7" spans="2:5" ht="15.75" thickBot="1" x14ac:dyDescent="0.3">
      <c r="B7" s="252"/>
      <c r="C7" s="252"/>
    </row>
    <row r="8" spans="2:5" x14ac:dyDescent="0.25">
      <c r="B8" s="253" t="s">
        <v>40</v>
      </c>
      <c r="C8" s="254"/>
      <c r="D8" s="254"/>
      <c r="E8" s="255"/>
    </row>
    <row r="9" spans="2:5" x14ac:dyDescent="0.25">
      <c r="B9" s="12" t="s">
        <v>41</v>
      </c>
      <c r="C9" s="48" t="s">
        <v>42</v>
      </c>
      <c r="D9" s="256" t="s">
        <v>43</v>
      </c>
      <c r="E9" s="257"/>
    </row>
    <row r="10" spans="2:5" x14ac:dyDescent="0.25">
      <c r="B10" s="12" t="s">
        <v>44</v>
      </c>
      <c r="C10" s="48" t="s">
        <v>45</v>
      </c>
      <c r="D10" s="256" t="s">
        <v>46</v>
      </c>
      <c r="E10" s="257"/>
    </row>
    <row r="11" spans="2:5" x14ac:dyDescent="0.25">
      <c r="B11" s="12" t="s">
        <v>47</v>
      </c>
      <c r="C11" s="48" t="s">
        <v>48</v>
      </c>
      <c r="D11" s="256" t="s">
        <v>49</v>
      </c>
      <c r="E11" s="257"/>
    </row>
    <row r="12" spans="2:5" x14ac:dyDescent="0.25">
      <c r="B12" s="12" t="s">
        <v>47</v>
      </c>
      <c r="C12" s="48" t="s">
        <v>50</v>
      </c>
      <c r="D12" s="256" t="s">
        <v>51</v>
      </c>
      <c r="E12" s="257"/>
    </row>
    <row r="13" spans="2:5" ht="15.75" thickBot="1" x14ac:dyDescent="0.3">
      <c r="B13" s="60" t="s">
        <v>52</v>
      </c>
      <c r="C13" s="61" t="s">
        <v>53</v>
      </c>
      <c r="D13" s="258">
        <v>12</v>
      </c>
      <c r="E13" s="259"/>
    </row>
    <row r="14" spans="2:5" ht="15.75" thickBot="1" x14ac:dyDescent="0.3">
      <c r="B14" s="1"/>
      <c r="C14" s="1"/>
    </row>
    <row r="15" spans="2:5" ht="15.75" thickBot="1" x14ac:dyDescent="0.3">
      <c r="B15" s="260" t="s">
        <v>54</v>
      </c>
      <c r="C15" s="261"/>
      <c r="D15" s="261"/>
      <c r="E15" s="262"/>
    </row>
    <row r="16" spans="2:5" ht="30" x14ac:dyDescent="0.25">
      <c r="B16" s="263" t="s">
        <v>55</v>
      </c>
      <c r="C16" s="264"/>
      <c r="D16" s="6" t="s">
        <v>7</v>
      </c>
      <c r="E16" s="7" t="s">
        <v>56</v>
      </c>
    </row>
    <row r="17" spans="2:6" ht="16.5" thickBot="1" x14ac:dyDescent="0.3">
      <c r="B17" s="265" t="s">
        <v>242</v>
      </c>
      <c r="C17" s="266"/>
      <c r="D17" s="8" t="s">
        <v>58</v>
      </c>
      <c r="E17" s="9">
        <v>23</v>
      </c>
    </row>
    <row r="18" spans="2:6" ht="15.75" thickBot="1" x14ac:dyDescent="0.3">
      <c r="B18" s="21"/>
      <c r="C18" s="21"/>
    </row>
    <row r="19" spans="2:6" ht="15.75" thickBot="1" x14ac:dyDescent="0.3">
      <c r="B19" s="260" t="s">
        <v>59</v>
      </c>
      <c r="C19" s="261"/>
      <c r="D19" s="261"/>
      <c r="E19" s="262"/>
      <c r="F19" s="185"/>
    </row>
    <row r="20" spans="2:6" x14ac:dyDescent="0.25">
      <c r="B20" s="3">
        <v>1</v>
      </c>
      <c r="C20" s="267" t="s">
        <v>60</v>
      </c>
      <c r="D20" s="268"/>
      <c r="E20" s="10" t="s">
        <v>242</v>
      </c>
      <c r="F20" s="162"/>
    </row>
    <row r="21" spans="2:6" x14ac:dyDescent="0.25">
      <c r="B21" s="2">
        <v>2</v>
      </c>
      <c r="C21" s="269" t="s">
        <v>61</v>
      </c>
      <c r="D21" s="270"/>
      <c r="E21" s="13"/>
      <c r="F21" s="162"/>
    </row>
    <row r="22" spans="2:6" x14ac:dyDescent="0.25">
      <c r="B22" s="2">
        <v>3</v>
      </c>
      <c r="C22" s="269" t="s">
        <v>62</v>
      </c>
      <c r="D22" s="270"/>
      <c r="E22" s="5" t="s">
        <v>63</v>
      </c>
      <c r="F22" s="162"/>
    </row>
    <row r="23" spans="2:6" x14ac:dyDescent="0.25">
      <c r="B23" s="2">
        <v>4</v>
      </c>
      <c r="C23" s="269" t="s">
        <v>64</v>
      </c>
      <c r="D23" s="270"/>
      <c r="E23" s="144" t="s">
        <v>51</v>
      </c>
      <c r="F23" s="176"/>
    </row>
    <row r="24" spans="2:6" ht="15.75" thickBot="1" x14ac:dyDescent="0.3">
      <c r="B24" s="11">
        <v>5</v>
      </c>
      <c r="C24" s="271" t="s">
        <v>65</v>
      </c>
      <c r="D24" s="272"/>
      <c r="E24" s="4">
        <f>E17</f>
        <v>23</v>
      </c>
      <c r="F24" s="186"/>
    </row>
    <row r="26" spans="2:6" ht="16.5" thickBot="1" x14ac:dyDescent="0.3">
      <c r="B26" s="227" t="s">
        <v>66</v>
      </c>
      <c r="C26" s="227"/>
      <c r="D26" s="227"/>
      <c r="E26" s="227"/>
    </row>
    <row r="27" spans="2:6" ht="15.75" x14ac:dyDescent="0.25">
      <c r="B27" s="66"/>
      <c r="C27" s="67"/>
      <c r="D27" s="67"/>
      <c r="E27" s="68" t="s">
        <v>242</v>
      </c>
    </row>
    <row r="28" spans="2:6" ht="15.75" x14ac:dyDescent="0.25">
      <c r="B28" s="69">
        <v>1</v>
      </c>
      <c r="C28" s="62" t="s">
        <v>67</v>
      </c>
      <c r="D28" s="62"/>
      <c r="E28" s="70" t="s">
        <v>68</v>
      </c>
    </row>
    <row r="29" spans="2:6" ht="15.75" x14ac:dyDescent="0.25">
      <c r="B29" s="71" t="s">
        <v>41</v>
      </c>
      <c r="C29" s="63" t="s">
        <v>69</v>
      </c>
      <c r="D29" s="63"/>
      <c r="E29" s="72">
        <f>E21</f>
        <v>0</v>
      </c>
    </row>
    <row r="30" spans="2:6" ht="15.75" x14ac:dyDescent="0.25">
      <c r="B30" s="71" t="s">
        <v>44</v>
      </c>
      <c r="C30" s="63" t="s">
        <v>70</v>
      </c>
      <c r="D30" s="63"/>
      <c r="E30" s="72">
        <v>0</v>
      </c>
    </row>
    <row r="31" spans="2:6" ht="15.75" x14ac:dyDescent="0.25">
      <c r="B31" s="71" t="s">
        <v>47</v>
      </c>
      <c r="C31" s="63" t="s">
        <v>71</v>
      </c>
      <c r="D31" s="63"/>
      <c r="E31" s="72">
        <v>0</v>
      </c>
    </row>
    <row r="32" spans="2:6" ht="15.75" x14ac:dyDescent="0.25">
      <c r="B32" s="71" t="s">
        <v>52</v>
      </c>
      <c r="C32" s="63" t="s">
        <v>72</v>
      </c>
      <c r="D32" s="63"/>
      <c r="E32" s="72">
        <v>0</v>
      </c>
    </row>
    <row r="33" spans="2:5" ht="15.75" x14ac:dyDescent="0.25">
      <c r="B33" s="71" t="s">
        <v>73</v>
      </c>
      <c r="C33" s="63" t="s">
        <v>74</v>
      </c>
      <c r="D33" s="63"/>
      <c r="E33" s="72">
        <v>0</v>
      </c>
    </row>
    <row r="34" spans="2:5" ht="15.75" x14ac:dyDescent="0.25">
      <c r="B34" s="71" t="s">
        <v>75</v>
      </c>
      <c r="C34" s="63" t="s">
        <v>76</v>
      </c>
      <c r="D34" s="63"/>
      <c r="E34" s="72">
        <v>0</v>
      </c>
    </row>
    <row r="35" spans="2:5" ht="15.75" x14ac:dyDescent="0.25">
      <c r="B35" s="233" t="s">
        <v>77</v>
      </c>
      <c r="C35" s="234"/>
      <c r="D35" s="62"/>
      <c r="E35" s="73">
        <f>SUM(E29:E34)</f>
        <v>0</v>
      </c>
    </row>
    <row r="36" spans="2:5" ht="16.5" thickBot="1" x14ac:dyDescent="0.3">
      <c r="B36" s="74" t="s">
        <v>78</v>
      </c>
      <c r="C36" s="75" t="s">
        <v>79</v>
      </c>
      <c r="D36" s="81">
        <v>0.36799999999999999</v>
      </c>
      <c r="E36" s="76">
        <f>D36*E35</f>
        <v>0</v>
      </c>
    </row>
    <row r="37" spans="2:5" ht="15.75" x14ac:dyDescent="0.25">
      <c r="B37" s="273" t="s">
        <v>80</v>
      </c>
      <c r="C37" s="273"/>
      <c r="D37" s="273"/>
      <c r="E37" s="273"/>
    </row>
    <row r="38" spans="2:5" ht="15.75" x14ac:dyDescent="0.25">
      <c r="B38" s="274" t="s">
        <v>81</v>
      </c>
      <c r="C38" s="274"/>
      <c r="D38" s="274"/>
      <c r="E38" s="274"/>
    </row>
    <row r="39" spans="2:5" ht="15.75" x14ac:dyDescent="0.25">
      <c r="B39" s="54"/>
      <c r="C39" s="54"/>
      <c r="D39" s="54"/>
      <c r="E39" s="55"/>
    </row>
    <row r="40" spans="2:5" ht="15.75" x14ac:dyDescent="0.25">
      <c r="B40" s="227" t="s">
        <v>82</v>
      </c>
      <c r="C40" s="227"/>
      <c r="D40" s="227"/>
      <c r="E40" s="227"/>
    </row>
    <row r="41" spans="2:5" ht="15.75" x14ac:dyDescent="0.25">
      <c r="B41" s="56"/>
      <c r="C41" s="54"/>
      <c r="D41" s="54"/>
      <c r="E41" s="55"/>
    </row>
    <row r="42" spans="2:5" ht="16.5" thickBot="1" x14ac:dyDescent="0.3">
      <c r="B42" s="227" t="s">
        <v>83</v>
      </c>
      <c r="C42" s="227"/>
      <c r="D42" s="227"/>
      <c r="E42" s="227"/>
    </row>
    <row r="43" spans="2:5" ht="15.75" x14ac:dyDescent="0.25">
      <c r="B43" s="78"/>
      <c r="C43" s="67"/>
      <c r="D43" s="67"/>
      <c r="E43" s="68" t="s">
        <v>242</v>
      </c>
    </row>
    <row r="44" spans="2:5" ht="15.75" x14ac:dyDescent="0.25">
      <c r="B44" s="69" t="s">
        <v>84</v>
      </c>
      <c r="C44" s="62" t="s">
        <v>85</v>
      </c>
      <c r="D44" s="62" t="s">
        <v>86</v>
      </c>
      <c r="E44" s="70" t="s">
        <v>68</v>
      </c>
    </row>
    <row r="45" spans="2:5" ht="15.75" x14ac:dyDescent="0.25">
      <c r="B45" s="71" t="s">
        <v>41</v>
      </c>
      <c r="C45" s="63" t="s">
        <v>87</v>
      </c>
      <c r="D45" s="64">
        <v>8.3299999999999999E-2</v>
      </c>
      <c r="E45" s="79">
        <f>D45*E35</f>
        <v>0</v>
      </c>
    </row>
    <row r="46" spans="2:5" ht="15.75" x14ac:dyDescent="0.25">
      <c r="B46" s="71" t="s">
        <v>44</v>
      </c>
      <c r="C46" s="63" t="s">
        <v>88</v>
      </c>
      <c r="D46" s="64">
        <v>0.121</v>
      </c>
      <c r="E46" s="79">
        <f>D46*E35</f>
        <v>0</v>
      </c>
    </row>
    <row r="47" spans="2:5" ht="15.75" x14ac:dyDescent="0.25">
      <c r="B47" s="233" t="s">
        <v>77</v>
      </c>
      <c r="C47" s="234"/>
      <c r="D47" s="65">
        <f>SUM(D45:D46)</f>
        <v>0.20429999999999998</v>
      </c>
      <c r="E47" s="80">
        <f>SUM(E45:E46)</f>
        <v>0</v>
      </c>
    </row>
    <row r="48" spans="2:5" ht="16.5" thickBot="1" x14ac:dyDescent="0.3">
      <c r="B48" s="74" t="s">
        <v>47</v>
      </c>
      <c r="C48" s="75" t="s">
        <v>89</v>
      </c>
      <c r="D48" s="81">
        <v>7.3899999999999993E-2</v>
      </c>
      <c r="E48" s="82">
        <f>D48*E35</f>
        <v>0</v>
      </c>
    </row>
    <row r="49" spans="2:5" ht="15.75" x14ac:dyDescent="0.25">
      <c r="B49" s="275" t="s">
        <v>90</v>
      </c>
      <c r="C49" s="275"/>
      <c r="D49" s="275"/>
      <c r="E49" s="275"/>
    </row>
    <row r="50" spans="2:5" ht="15.75" x14ac:dyDescent="0.25">
      <c r="B50" s="274" t="s">
        <v>91</v>
      </c>
      <c r="C50" s="274"/>
      <c r="D50" s="274"/>
      <c r="E50" s="274"/>
    </row>
    <row r="51" spans="2:5" ht="15.75" x14ac:dyDescent="0.25">
      <c r="B51" s="274" t="s">
        <v>92</v>
      </c>
      <c r="C51" s="274"/>
      <c r="D51" s="274"/>
      <c r="E51" s="274"/>
    </row>
    <row r="52" spans="2:5" ht="15.75" x14ac:dyDescent="0.25">
      <c r="B52" s="54"/>
      <c r="C52" s="54"/>
      <c r="D52" s="54"/>
      <c r="E52" s="55"/>
    </row>
    <row r="53" spans="2:5" ht="16.5" thickBot="1" x14ac:dyDescent="0.3">
      <c r="B53" s="276" t="s">
        <v>93</v>
      </c>
      <c r="C53" s="276"/>
      <c r="D53" s="276"/>
      <c r="E53" s="276"/>
    </row>
    <row r="54" spans="2:5" ht="15.75" x14ac:dyDescent="0.25">
      <c r="B54" s="277"/>
      <c r="C54" s="278"/>
      <c r="D54" s="279"/>
      <c r="E54" s="68" t="s">
        <v>242</v>
      </c>
    </row>
    <row r="55" spans="2:5" ht="15.75" x14ac:dyDescent="0.25">
      <c r="B55" s="69" t="s">
        <v>94</v>
      </c>
      <c r="C55" s="62" t="s">
        <v>95</v>
      </c>
      <c r="D55" s="62" t="s">
        <v>96</v>
      </c>
      <c r="E55" s="70" t="s">
        <v>68</v>
      </c>
    </row>
    <row r="56" spans="2:5" ht="15.75" x14ac:dyDescent="0.25">
      <c r="B56" s="71" t="s">
        <v>41</v>
      </c>
      <c r="C56" s="63" t="s">
        <v>97</v>
      </c>
      <c r="D56" s="83">
        <v>0.2</v>
      </c>
      <c r="E56" s="280" t="s">
        <v>98</v>
      </c>
    </row>
    <row r="57" spans="2:5" ht="15.75" x14ac:dyDescent="0.25">
      <c r="B57" s="71" t="s">
        <v>44</v>
      </c>
      <c r="C57" s="63" t="s">
        <v>99</v>
      </c>
      <c r="D57" s="83">
        <v>2.5000000000000001E-2</v>
      </c>
      <c r="E57" s="280"/>
    </row>
    <row r="58" spans="2:5" ht="15.75" x14ac:dyDescent="0.25">
      <c r="B58" s="71" t="s">
        <v>47</v>
      </c>
      <c r="C58" s="63" t="s">
        <v>100</v>
      </c>
      <c r="D58" s="64">
        <v>0.03</v>
      </c>
      <c r="E58" s="280"/>
    </row>
    <row r="59" spans="2:5" ht="15.75" x14ac:dyDescent="0.25">
      <c r="B59" s="71" t="s">
        <v>52</v>
      </c>
      <c r="C59" s="63" t="s">
        <v>101</v>
      </c>
      <c r="D59" s="83">
        <v>1.4999999999999999E-2</v>
      </c>
      <c r="E59" s="280"/>
    </row>
    <row r="60" spans="2:5" ht="15.75" x14ac:dyDescent="0.25">
      <c r="B60" s="71" t="s">
        <v>73</v>
      </c>
      <c r="C60" s="63" t="s">
        <v>102</v>
      </c>
      <c r="D60" s="83">
        <v>0.01</v>
      </c>
      <c r="E60" s="280"/>
    </row>
    <row r="61" spans="2:5" ht="15.75" x14ac:dyDescent="0.25">
      <c r="B61" s="71" t="s">
        <v>75</v>
      </c>
      <c r="C61" s="63" t="s">
        <v>103</v>
      </c>
      <c r="D61" s="83">
        <v>6.0000000000000001E-3</v>
      </c>
      <c r="E61" s="280"/>
    </row>
    <row r="62" spans="2:5" ht="15.75" x14ac:dyDescent="0.25">
      <c r="B62" s="71" t="s">
        <v>78</v>
      </c>
      <c r="C62" s="63" t="s">
        <v>104</v>
      </c>
      <c r="D62" s="83">
        <v>2E-3</v>
      </c>
      <c r="E62" s="280"/>
    </row>
    <row r="63" spans="2:5" ht="15.75" x14ac:dyDescent="0.25">
      <c r="B63" s="71" t="s">
        <v>105</v>
      </c>
      <c r="C63" s="63" t="s">
        <v>106</v>
      </c>
      <c r="D63" s="83">
        <v>0.08</v>
      </c>
      <c r="E63" s="280"/>
    </row>
    <row r="64" spans="2:5" ht="28.5" customHeight="1" thickBot="1" x14ac:dyDescent="0.3">
      <c r="B64" s="230" t="s">
        <v>107</v>
      </c>
      <c r="C64" s="231"/>
      <c r="D64" s="84">
        <f>SUM(D56:D63)</f>
        <v>0.36800000000000005</v>
      </c>
      <c r="E64" s="281"/>
    </row>
    <row r="65" spans="2:5" ht="15.75" x14ac:dyDescent="0.25">
      <c r="B65" s="232" t="s">
        <v>108</v>
      </c>
      <c r="C65" s="232"/>
      <c r="D65" s="232"/>
      <c r="E65" s="232"/>
    </row>
    <row r="66" spans="2:5" ht="15.75" x14ac:dyDescent="0.25">
      <c r="B66" s="54"/>
      <c r="C66" s="54"/>
      <c r="D66" s="54"/>
      <c r="E66" s="55"/>
    </row>
    <row r="67" spans="2:5" ht="16.5" thickBot="1" x14ac:dyDescent="0.3">
      <c r="B67" s="227" t="s">
        <v>109</v>
      </c>
      <c r="C67" s="227"/>
      <c r="D67" s="227"/>
      <c r="E67" s="227"/>
    </row>
    <row r="68" spans="2:5" ht="15.75" x14ac:dyDescent="0.25">
      <c r="B68" s="78"/>
      <c r="C68" s="67"/>
      <c r="D68" s="67"/>
      <c r="E68" s="68" t="s">
        <v>242</v>
      </c>
    </row>
    <row r="69" spans="2:5" ht="15.75" x14ac:dyDescent="0.25">
      <c r="B69" s="69" t="s">
        <v>110</v>
      </c>
      <c r="C69" s="62" t="s">
        <v>111</v>
      </c>
      <c r="D69" s="62"/>
      <c r="E69" s="70" t="s">
        <v>68</v>
      </c>
    </row>
    <row r="70" spans="2:5" ht="15.75" x14ac:dyDescent="0.25">
      <c r="B70" s="71" t="s">
        <v>41</v>
      </c>
      <c r="C70" s="63" t="s">
        <v>112</v>
      </c>
      <c r="D70" s="63"/>
      <c r="E70" s="85">
        <f>'Garçom - Memória de Cálculo'!D15</f>
        <v>0</v>
      </c>
    </row>
    <row r="71" spans="2:5" ht="15.75" x14ac:dyDescent="0.25">
      <c r="B71" s="71" t="s">
        <v>44</v>
      </c>
      <c r="C71" s="63" t="s">
        <v>113</v>
      </c>
      <c r="D71" s="63"/>
      <c r="E71" s="79">
        <f>'Garçom - Memória de Cálculo'!D29</f>
        <v>0</v>
      </c>
    </row>
    <row r="72" spans="2:5" ht="15.75" x14ac:dyDescent="0.25">
      <c r="B72" s="71" t="s">
        <v>47</v>
      </c>
      <c r="C72" s="63" t="s">
        <v>114</v>
      </c>
      <c r="D72" s="63"/>
      <c r="E72" s="79">
        <v>0</v>
      </c>
    </row>
    <row r="73" spans="2:5" ht="15.75" x14ac:dyDescent="0.25">
      <c r="B73" s="71" t="s">
        <v>52</v>
      </c>
      <c r="C73" s="63" t="s">
        <v>115</v>
      </c>
      <c r="D73" s="63"/>
      <c r="E73" s="79" t="s">
        <v>243</v>
      </c>
    </row>
    <row r="74" spans="2:5" ht="15.75" x14ac:dyDescent="0.25">
      <c r="B74" s="71" t="s">
        <v>73</v>
      </c>
      <c r="C74" s="63" t="s">
        <v>116</v>
      </c>
      <c r="D74" s="63"/>
      <c r="E74" s="79">
        <v>0</v>
      </c>
    </row>
    <row r="75" spans="2:5" ht="16.5" thickBot="1" x14ac:dyDescent="0.3">
      <c r="B75" s="230" t="s">
        <v>77</v>
      </c>
      <c r="C75" s="231"/>
      <c r="D75" s="86"/>
      <c r="E75" s="87">
        <f>SUM(E70:E74)</f>
        <v>0</v>
      </c>
    </row>
    <row r="76" spans="2:5" ht="15.75" x14ac:dyDescent="0.25">
      <c r="B76" s="232" t="s">
        <v>117</v>
      </c>
      <c r="C76" s="232"/>
      <c r="D76" s="232"/>
      <c r="E76" s="232"/>
    </row>
    <row r="77" spans="2:5" ht="15.75" x14ac:dyDescent="0.25">
      <c r="B77" s="232" t="s">
        <v>118</v>
      </c>
      <c r="C77" s="232"/>
      <c r="D77" s="232"/>
      <c r="E77" s="232"/>
    </row>
    <row r="78" spans="2:5" ht="15.75" x14ac:dyDescent="0.25">
      <c r="B78" s="54"/>
      <c r="C78" s="54"/>
      <c r="D78" s="54"/>
      <c r="E78" s="55"/>
    </row>
    <row r="79" spans="2:5" ht="16.5" thickBot="1" x14ac:dyDescent="0.3">
      <c r="B79" s="227" t="s">
        <v>119</v>
      </c>
      <c r="C79" s="227"/>
      <c r="D79" s="227"/>
      <c r="E79" s="227"/>
    </row>
    <row r="80" spans="2:5" ht="15.75" x14ac:dyDescent="0.25">
      <c r="B80" s="228"/>
      <c r="C80" s="229"/>
      <c r="D80" s="229"/>
      <c r="E80" s="68" t="s">
        <v>242</v>
      </c>
    </row>
    <row r="81" spans="2:5" ht="15.75" x14ac:dyDescent="0.25">
      <c r="B81" s="69">
        <v>2</v>
      </c>
      <c r="C81" s="62" t="s">
        <v>120</v>
      </c>
      <c r="D81" s="62"/>
      <c r="E81" s="70" t="s">
        <v>68</v>
      </c>
    </row>
    <row r="82" spans="2:5" ht="15.75" x14ac:dyDescent="0.25">
      <c r="B82" s="71" t="s">
        <v>84</v>
      </c>
      <c r="C82" s="63" t="s">
        <v>85</v>
      </c>
      <c r="D82" s="63"/>
      <c r="E82" s="79">
        <f>E47</f>
        <v>0</v>
      </c>
    </row>
    <row r="83" spans="2:5" ht="15.75" x14ac:dyDescent="0.25">
      <c r="B83" s="71" t="s">
        <v>94</v>
      </c>
      <c r="C83" s="63" t="s">
        <v>121</v>
      </c>
      <c r="D83" s="63"/>
      <c r="E83" s="79">
        <f>(E36+E48)</f>
        <v>0</v>
      </c>
    </row>
    <row r="84" spans="2:5" ht="15.75" x14ac:dyDescent="0.25">
      <c r="B84" s="71" t="s">
        <v>110</v>
      </c>
      <c r="C84" s="63" t="s">
        <v>111</v>
      </c>
      <c r="D84" s="63"/>
      <c r="E84" s="79">
        <f>E75</f>
        <v>0</v>
      </c>
    </row>
    <row r="85" spans="2:5" ht="16.5" thickBot="1" x14ac:dyDescent="0.3">
      <c r="B85" s="230" t="s">
        <v>77</v>
      </c>
      <c r="C85" s="231"/>
      <c r="D85" s="86"/>
      <c r="E85" s="87">
        <f>SUM(E82:E84)</f>
        <v>0</v>
      </c>
    </row>
    <row r="86" spans="2:5" ht="15.75" x14ac:dyDescent="0.25">
      <c r="B86" s="232" t="s">
        <v>122</v>
      </c>
      <c r="C86" s="232"/>
      <c r="D86" s="232"/>
      <c r="E86" s="232"/>
    </row>
    <row r="87" spans="2:5" ht="15.75" x14ac:dyDescent="0.25">
      <c r="B87" s="232"/>
      <c r="C87" s="232"/>
      <c r="D87" s="232"/>
      <c r="E87" s="232"/>
    </row>
    <row r="88" spans="2:5" ht="16.5" thickBot="1" x14ac:dyDescent="0.3">
      <c r="B88" s="227" t="s">
        <v>123</v>
      </c>
      <c r="C88" s="227"/>
      <c r="D88" s="227"/>
      <c r="E88" s="227"/>
    </row>
    <row r="89" spans="2:5" ht="15.75" x14ac:dyDescent="0.25">
      <c r="B89" s="228"/>
      <c r="C89" s="229"/>
      <c r="D89" s="229"/>
      <c r="E89" s="68" t="s">
        <v>242</v>
      </c>
    </row>
    <row r="90" spans="2:5" ht="15.75" x14ac:dyDescent="0.25">
      <c r="B90" s="69">
        <v>3</v>
      </c>
      <c r="C90" s="62" t="s">
        <v>124</v>
      </c>
      <c r="D90" s="62" t="s">
        <v>86</v>
      </c>
      <c r="E90" s="70" t="s">
        <v>68</v>
      </c>
    </row>
    <row r="91" spans="2:5" ht="15.75" x14ac:dyDescent="0.25">
      <c r="B91" s="71" t="s">
        <v>41</v>
      </c>
      <c r="C91" s="88" t="s">
        <v>125</v>
      </c>
      <c r="D91" s="64">
        <v>1.8100000000000002E-2</v>
      </c>
      <c r="E91" s="79">
        <f>D91*E35</f>
        <v>0</v>
      </c>
    </row>
    <row r="92" spans="2:5" ht="15.75" x14ac:dyDescent="0.25">
      <c r="B92" s="71" t="s">
        <v>44</v>
      </c>
      <c r="C92" s="88" t="s">
        <v>126</v>
      </c>
      <c r="D92" s="64">
        <v>1.4E-3</v>
      </c>
      <c r="E92" s="79">
        <f>D92*E35</f>
        <v>0</v>
      </c>
    </row>
    <row r="93" spans="2:5" ht="15.75" x14ac:dyDescent="0.25">
      <c r="B93" s="71" t="s">
        <v>47</v>
      </c>
      <c r="C93" s="88" t="s">
        <v>127</v>
      </c>
      <c r="D93" s="64">
        <v>4.0500000000000001E-2</v>
      </c>
      <c r="E93" s="79">
        <f>D93*E35</f>
        <v>0</v>
      </c>
    </row>
    <row r="94" spans="2:5" ht="15.75" x14ac:dyDescent="0.25">
      <c r="B94" s="71" t="s">
        <v>52</v>
      </c>
      <c r="C94" s="88" t="s">
        <v>128</v>
      </c>
      <c r="D94" s="64">
        <v>1.9E-3</v>
      </c>
      <c r="E94" s="79">
        <f>D94*E35</f>
        <v>0</v>
      </c>
    </row>
    <row r="95" spans="2:5" ht="15.75" x14ac:dyDescent="0.25">
      <c r="B95" s="71" t="s">
        <v>73</v>
      </c>
      <c r="C95" s="88" t="s">
        <v>129</v>
      </c>
      <c r="D95" s="64">
        <f>D94*D64</f>
        <v>6.9920000000000008E-4</v>
      </c>
      <c r="E95" s="79">
        <f>D95*E35</f>
        <v>0</v>
      </c>
    </row>
    <row r="96" spans="2:5" ht="15.75" x14ac:dyDescent="0.25">
      <c r="B96" s="71" t="s">
        <v>75</v>
      </c>
      <c r="C96" s="88" t="s">
        <v>130</v>
      </c>
      <c r="D96" s="64">
        <v>4.4999999999999997E-3</v>
      </c>
      <c r="E96" s="79">
        <f>D96*E35</f>
        <v>0</v>
      </c>
    </row>
    <row r="97" spans="2:5" ht="16.5" thickBot="1" x14ac:dyDescent="0.3">
      <c r="B97" s="230" t="s">
        <v>77</v>
      </c>
      <c r="C97" s="231"/>
      <c r="D97" s="84">
        <f>SUM(D91:D96)</f>
        <v>6.7099199999999998E-2</v>
      </c>
      <c r="E97" s="87">
        <f>SUM(E91:E96)</f>
        <v>0</v>
      </c>
    </row>
    <row r="98" spans="2:5" ht="15.75" x14ac:dyDescent="0.25">
      <c r="B98" s="232" t="s">
        <v>131</v>
      </c>
      <c r="C98" s="232"/>
      <c r="D98" s="232"/>
      <c r="E98" s="232"/>
    </row>
    <row r="99" spans="2:5" ht="15.75" x14ac:dyDescent="0.25">
      <c r="B99" s="54"/>
      <c r="C99" s="54"/>
      <c r="D99" s="54"/>
      <c r="E99" s="55"/>
    </row>
    <row r="100" spans="2:5" ht="15.75" x14ac:dyDescent="0.25">
      <c r="B100" s="227" t="s">
        <v>132</v>
      </c>
      <c r="C100" s="227"/>
      <c r="D100" s="227"/>
      <c r="E100" s="227"/>
    </row>
    <row r="101" spans="2:5" ht="15.75" x14ac:dyDescent="0.25">
      <c r="B101" s="54"/>
      <c r="C101" s="54"/>
      <c r="D101" s="54"/>
      <c r="E101" s="55"/>
    </row>
    <row r="102" spans="2:5" ht="16.5" thickBot="1" x14ac:dyDescent="0.3">
      <c r="B102" s="227" t="s">
        <v>133</v>
      </c>
      <c r="C102" s="227"/>
      <c r="D102" s="227"/>
      <c r="E102" s="227"/>
    </row>
    <row r="103" spans="2:5" ht="15.75" x14ac:dyDescent="0.25">
      <c r="B103" s="238"/>
      <c r="C103" s="239"/>
      <c r="D103" s="239"/>
      <c r="E103" s="68" t="s">
        <v>242</v>
      </c>
    </row>
    <row r="104" spans="2:5" ht="15.75" x14ac:dyDescent="0.25">
      <c r="B104" s="69" t="s">
        <v>134</v>
      </c>
      <c r="C104" s="62" t="s">
        <v>135</v>
      </c>
      <c r="D104" s="62" t="s">
        <v>86</v>
      </c>
      <c r="E104" s="70" t="s">
        <v>68</v>
      </c>
    </row>
    <row r="105" spans="2:5" ht="15.75" x14ac:dyDescent="0.25">
      <c r="B105" s="71" t="s">
        <v>41</v>
      </c>
      <c r="C105" s="63" t="s">
        <v>136</v>
      </c>
      <c r="D105" s="64">
        <v>9.4999999999999998E-3</v>
      </c>
      <c r="E105" s="79">
        <f>D105*E35</f>
        <v>0</v>
      </c>
    </row>
    <row r="106" spans="2:5" ht="15.75" x14ac:dyDescent="0.25">
      <c r="B106" s="71" t="s">
        <v>44</v>
      </c>
      <c r="C106" s="63" t="s">
        <v>137</v>
      </c>
      <c r="D106" s="64">
        <v>4.1700000000000001E-2</v>
      </c>
      <c r="E106" s="79">
        <f>D106*E35</f>
        <v>0</v>
      </c>
    </row>
    <row r="107" spans="2:5" ht="15.75" x14ac:dyDescent="0.25">
      <c r="B107" s="71" t="s">
        <v>47</v>
      </c>
      <c r="C107" s="63" t="s">
        <v>138</v>
      </c>
      <c r="D107" s="64">
        <v>1E-3</v>
      </c>
      <c r="E107" s="79">
        <f>D107*E35</f>
        <v>0</v>
      </c>
    </row>
    <row r="108" spans="2:5" ht="15.75" x14ac:dyDescent="0.25">
      <c r="B108" s="71" t="s">
        <v>52</v>
      </c>
      <c r="C108" s="63" t="s">
        <v>139</v>
      </c>
      <c r="D108" s="64">
        <v>6.3E-3</v>
      </c>
      <c r="E108" s="79">
        <f>D108*E35</f>
        <v>0</v>
      </c>
    </row>
    <row r="109" spans="2:5" ht="15" customHeight="1" x14ac:dyDescent="0.25">
      <c r="B109" s="71" t="s">
        <v>73</v>
      </c>
      <c r="C109" s="63" t="s">
        <v>140</v>
      </c>
      <c r="D109" s="64">
        <v>2.0000000000000001E-4</v>
      </c>
      <c r="E109" s="79">
        <f>D109*E35</f>
        <v>0</v>
      </c>
    </row>
    <row r="110" spans="2:5" ht="27" customHeight="1" x14ac:dyDescent="0.25">
      <c r="B110" s="71" t="s">
        <v>75</v>
      </c>
      <c r="C110" s="63" t="s">
        <v>141</v>
      </c>
      <c r="D110" s="64">
        <v>0</v>
      </c>
      <c r="E110" s="79">
        <v>0</v>
      </c>
    </row>
    <row r="111" spans="2:5" ht="16.5" thickBot="1" x14ac:dyDescent="0.3">
      <c r="B111" s="230" t="s">
        <v>107</v>
      </c>
      <c r="C111" s="231"/>
      <c r="D111" s="84">
        <f>SUM(D105:D110)</f>
        <v>5.8700000000000002E-2</v>
      </c>
      <c r="E111" s="87">
        <f>SUM(E105:E110)</f>
        <v>0</v>
      </c>
    </row>
    <row r="112" spans="2:5" ht="15.75" x14ac:dyDescent="0.25">
      <c r="B112" s="232" t="s">
        <v>142</v>
      </c>
      <c r="C112" s="232"/>
      <c r="D112" s="232"/>
      <c r="E112" s="232"/>
    </row>
    <row r="113" spans="2:5" ht="15.75" x14ac:dyDescent="0.25">
      <c r="B113" s="232" t="s">
        <v>143</v>
      </c>
      <c r="C113" s="232"/>
      <c r="D113" s="232"/>
      <c r="E113" s="232"/>
    </row>
    <row r="114" spans="2:5" ht="15.75" x14ac:dyDescent="0.25">
      <c r="B114" s="54"/>
      <c r="C114" s="54"/>
      <c r="D114" s="54"/>
      <c r="E114" s="54"/>
    </row>
    <row r="115" spans="2:5" ht="16.5" thickBot="1" x14ac:dyDescent="0.3">
      <c r="B115" s="227" t="s">
        <v>144</v>
      </c>
      <c r="C115" s="227"/>
      <c r="D115" s="227"/>
      <c r="E115" s="227"/>
    </row>
    <row r="116" spans="2:5" ht="15" customHeight="1" x14ac:dyDescent="0.25">
      <c r="B116" s="238"/>
      <c r="C116" s="239"/>
      <c r="D116" s="239"/>
      <c r="E116" s="68" t="s">
        <v>242</v>
      </c>
    </row>
    <row r="117" spans="2:5" ht="15.75" x14ac:dyDescent="0.25">
      <c r="B117" s="69" t="s">
        <v>145</v>
      </c>
      <c r="C117" s="62" t="s">
        <v>146</v>
      </c>
      <c r="D117" s="62"/>
      <c r="E117" s="70" t="s">
        <v>68</v>
      </c>
    </row>
    <row r="118" spans="2:5" ht="15.75" x14ac:dyDescent="0.25">
      <c r="B118" s="71" t="s">
        <v>41</v>
      </c>
      <c r="C118" s="63" t="s">
        <v>147</v>
      </c>
      <c r="D118" s="63"/>
      <c r="E118" s="79">
        <v>0</v>
      </c>
    </row>
    <row r="119" spans="2:5" ht="16.5" thickBot="1" x14ac:dyDescent="0.3">
      <c r="B119" s="230" t="s">
        <v>77</v>
      </c>
      <c r="C119" s="231"/>
      <c r="D119" s="86"/>
      <c r="E119" s="82">
        <f>SUM(E118)</f>
        <v>0</v>
      </c>
    </row>
    <row r="120" spans="2:5" ht="15" customHeight="1" x14ac:dyDescent="0.25">
      <c r="B120" s="54"/>
      <c r="C120" s="54"/>
      <c r="D120" s="54"/>
      <c r="E120" s="55"/>
    </row>
    <row r="121" spans="2:5" x14ac:dyDescent="0.25">
      <c r="B121" s="276" t="s">
        <v>148</v>
      </c>
      <c r="C121" s="276"/>
      <c r="D121" s="276"/>
      <c r="E121" s="276"/>
    </row>
    <row r="122" spans="2:5" ht="15.75" thickBot="1" x14ac:dyDescent="0.3">
      <c r="B122" s="276"/>
      <c r="C122" s="276"/>
      <c r="D122" s="276"/>
      <c r="E122" s="276"/>
    </row>
    <row r="123" spans="2:5" ht="15.75" customHeight="1" x14ac:dyDescent="0.25">
      <c r="B123" s="89">
        <v>4</v>
      </c>
      <c r="C123" s="90" t="s">
        <v>149</v>
      </c>
      <c r="D123" s="90"/>
      <c r="E123" s="91" t="s">
        <v>68</v>
      </c>
    </row>
    <row r="124" spans="2:5" ht="15.75" x14ac:dyDescent="0.25">
      <c r="B124" s="71" t="s">
        <v>134</v>
      </c>
      <c r="C124" s="63" t="s">
        <v>135</v>
      </c>
      <c r="D124" s="63"/>
      <c r="E124" s="79">
        <f>E111</f>
        <v>0</v>
      </c>
    </row>
    <row r="125" spans="2:5" ht="16.5" customHeight="1" x14ac:dyDescent="0.25">
      <c r="B125" s="71" t="s">
        <v>145</v>
      </c>
      <c r="C125" s="63" t="s">
        <v>150</v>
      </c>
      <c r="D125" s="63"/>
      <c r="E125" s="79">
        <v>0</v>
      </c>
    </row>
    <row r="126" spans="2:5" ht="16.5" thickBot="1" x14ac:dyDescent="0.3">
      <c r="B126" s="230" t="s">
        <v>77</v>
      </c>
      <c r="C126" s="231"/>
      <c r="D126" s="86"/>
      <c r="E126" s="87">
        <f>SUM(E124:E125)</f>
        <v>0</v>
      </c>
    </row>
    <row r="127" spans="2:5" ht="15.75" customHeight="1" x14ac:dyDescent="0.25">
      <c r="B127" s="54"/>
      <c r="C127" s="54"/>
      <c r="D127" s="54"/>
      <c r="E127" s="55"/>
    </row>
    <row r="128" spans="2:5" ht="16.5" thickBot="1" x14ac:dyDescent="0.3">
      <c r="B128" s="227" t="s">
        <v>151</v>
      </c>
      <c r="C128" s="227"/>
      <c r="D128" s="227"/>
      <c r="E128" s="227"/>
    </row>
    <row r="129" spans="2:5" ht="15.75" x14ac:dyDescent="0.25">
      <c r="B129" s="228"/>
      <c r="C129" s="229"/>
      <c r="D129" s="229"/>
      <c r="E129" s="68" t="s">
        <v>242</v>
      </c>
    </row>
    <row r="130" spans="2:5" ht="15.75" x14ac:dyDescent="0.25">
      <c r="B130" s="69">
        <v>5</v>
      </c>
      <c r="C130" s="92" t="s">
        <v>152</v>
      </c>
      <c r="D130" s="92" t="s">
        <v>86</v>
      </c>
      <c r="E130" s="70" t="s">
        <v>68</v>
      </c>
    </row>
    <row r="131" spans="2:5" ht="16.5" x14ac:dyDescent="0.25">
      <c r="B131" s="71" t="s">
        <v>41</v>
      </c>
      <c r="C131" s="63" t="s">
        <v>153</v>
      </c>
      <c r="D131" s="77"/>
      <c r="E131" s="93">
        <f>'Garçom - Uniforme'!H29</f>
        <v>0</v>
      </c>
    </row>
    <row r="132" spans="2:5" ht="15.75" x14ac:dyDescent="0.25">
      <c r="B132" s="71" t="s">
        <v>44</v>
      </c>
      <c r="C132" s="63" t="s">
        <v>154</v>
      </c>
      <c r="D132" s="77"/>
      <c r="E132" s="79">
        <v>0</v>
      </c>
    </row>
    <row r="133" spans="2:5" ht="15.75" x14ac:dyDescent="0.25">
      <c r="B133" s="71" t="s">
        <v>47</v>
      </c>
      <c r="C133" s="63" t="s">
        <v>155</v>
      </c>
      <c r="D133" s="77"/>
      <c r="E133" s="79">
        <f>'Relógio de Ponto'!E5</f>
        <v>0</v>
      </c>
    </row>
    <row r="134" spans="2:5" ht="15.75" x14ac:dyDescent="0.25">
      <c r="B134" s="71" t="s">
        <v>52</v>
      </c>
      <c r="C134" s="63" t="s">
        <v>76</v>
      </c>
      <c r="D134" s="77"/>
      <c r="E134" s="79"/>
    </row>
    <row r="135" spans="2:5" ht="16.5" thickBot="1" x14ac:dyDescent="0.3">
      <c r="B135" s="230" t="s">
        <v>107</v>
      </c>
      <c r="C135" s="231"/>
      <c r="D135" s="86"/>
      <c r="E135" s="87">
        <f>SUM(E131:E134)</f>
        <v>0</v>
      </c>
    </row>
    <row r="136" spans="2:5" ht="15.75" x14ac:dyDescent="0.25">
      <c r="B136" s="54" t="s">
        <v>156</v>
      </c>
      <c r="C136" s="54"/>
      <c r="D136" s="54"/>
      <c r="E136" s="55"/>
    </row>
    <row r="137" spans="2:5" ht="15.75" x14ac:dyDescent="0.25">
      <c r="B137" s="54"/>
      <c r="C137" s="54"/>
      <c r="D137" s="54"/>
      <c r="E137" s="55"/>
    </row>
    <row r="138" spans="2:5" ht="16.5" thickBot="1" x14ac:dyDescent="0.3">
      <c r="B138" s="227" t="s">
        <v>157</v>
      </c>
      <c r="C138" s="227"/>
      <c r="D138" s="227"/>
      <c r="E138" s="227"/>
    </row>
    <row r="139" spans="2:5" ht="15.75" x14ac:dyDescent="0.25">
      <c r="B139" s="228"/>
      <c r="C139" s="229"/>
      <c r="D139" s="229"/>
      <c r="E139" s="68" t="s">
        <v>242</v>
      </c>
    </row>
    <row r="140" spans="2:5" ht="15.75" x14ac:dyDescent="0.25">
      <c r="B140" s="69">
        <v>6</v>
      </c>
      <c r="C140" s="92" t="s">
        <v>158</v>
      </c>
      <c r="D140" s="92" t="s">
        <v>86</v>
      </c>
      <c r="E140" s="70" t="s">
        <v>68</v>
      </c>
    </row>
    <row r="141" spans="2:5" ht="15.75" x14ac:dyDescent="0.25">
      <c r="B141" s="71" t="s">
        <v>41</v>
      </c>
      <c r="C141" s="63" t="s">
        <v>159</v>
      </c>
      <c r="D141" s="64">
        <v>0.03</v>
      </c>
      <c r="E141" s="79">
        <f>D141*(E135+E126+E97+E85+E35)</f>
        <v>0</v>
      </c>
    </row>
    <row r="142" spans="2:5" ht="15.75" x14ac:dyDescent="0.25">
      <c r="B142" s="71" t="s">
        <v>44</v>
      </c>
      <c r="C142" s="63" t="s">
        <v>160</v>
      </c>
      <c r="D142" s="64">
        <v>6.7900000000000002E-2</v>
      </c>
      <c r="E142" s="79">
        <f>D142*(E135+E126+E97+E85+E35+E141)</f>
        <v>0</v>
      </c>
    </row>
    <row r="143" spans="2:5" ht="15.75" x14ac:dyDescent="0.25">
      <c r="B143" s="71" t="s">
        <v>47</v>
      </c>
      <c r="C143" s="63" t="s">
        <v>161</v>
      </c>
      <c r="D143" s="64">
        <f>SUM(D144:D146)</f>
        <v>0.14250000000000002</v>
      </c>
      <c r="E143" s="79">
        <f>D143*(E142+E141+E135+E126+E97+E85+E35)</f>
        <v>0</v>
      </c>
    </row>
    <row r="144" spans="2:5" ht="15.75" x14ac:dyDescent="0.25">
      <c r="B144" s="71"/>
      <c r="C144" s="63" t="s">
        <v>162</v>
      </c>
      <c r="D144" s="64">
        <v>1.6500000000000001E-2</v>
      </c>
      <c r="E144" s="79"/>
    </row>
    <row r="145" spans="2:6" ht="15.75" x14ac:dyDescent="0.25">
      <c r="B145" s="71"/>
      <c r="C145" s="63" t="s">
        <v>163</v>
      </c>
      <c r="D145" s="64">
        <v>7.5999999999999998E-2</v>
      </c>
      <c r="E145" s="79"/>
    </row>
    <row r="146" spans="2:6" ht="15.75" x14ac:dyDescent="0.25">
      <c r="B146" s="71"/>
      <c r="C146" s="63" t="s">
        <v>164</v>
      </c>
      <c r="D146" s="64">
        <v>0.05</v>
      </c>
      <c r="E146" s="79"/>
    </row>
    <row r="147" spans="2:6" ht="16.5" thickBot="1" x14ac:dyDescent="0.3">
      <c r="B147" s="230" t="s">
        <v>107</v>
      </c>
      <c r="C147" s="231"/>
      <c r="D147" s="84">
        <f>D141+D142+D143</f>
        <v>0.2404</v>
      </c>
      <c r="E147" s="87">
        <f>SUM(E141:E146)</f>
        <v>0</v>
      </c>
    </row>
    <row r="148" spans="2:6" ht="15.75" x14ac:dyDescent="0.25">
      <c r="B148" s="232" t="s">
        <v>165</v>
      </c>
      <c r="C148" s="232"/>
      <c r="D148" s="232"/>
      <c r="E148" s="232"/>
    </row>
    <row r="149" spans="2:6" ht="15.75" x14ac:dyDescent="0.25">
      <c r="B149" s="54"/>
      <c r="C149" s="54"/>
      <c r="D149" s="54"/>
      <c r="E149" s="55"/>
    </row>
    <row r="150" spans="2:6" ht="16.5" thickBot="1" x14ac:dyDescent="0.3">
      <c r="B150" s="227" t="s">
        <v>166</v>
      </c>
      <c r="C150" s="227"/>
      <c r="D150" s="227"/>
      <c r="E150" s="227"/>
    </row>
    <row r="151" spans="2:6" ht="15.75" x14ac:dyDescent="0.25">
      <c r="B151" s="228"/>
      <c r="C151" s="229"/>
      <c r="D151" s="229"/>
      <c r="E151" s="68" t="s">
        <v>242</v>
      </c>
    </row>
    <row r="152" spans="2:6" ht="15.75" x14ac:dyDescent="0.25">
      <c r="B152" s="69"/>
      <c r="C152" s="62" t="s">
        <v>167</v>
      </c>
      <c r="D152" s="62"/>
      <c r="E152" s="70" t="s">
        <v>68</v>
      </c>
    </row>
    <row r="153" spans="2:6" ht="15.75" x14ac:dyDescent="0.25">
      <c r="B153" s="69" t="s">
        <v>41</v>
      </c>
      <c r="C153" s="63" t="s">
        <v>168</v>
      </c>
      <c r="D153" s="63"/>
      <c r="E153" s="79">
        <f>E35</f>
        <v>0</v>
      </c>
    </row>
    <row r="154" spans="2:6" ht="15.75" x14ac:dyDescent="0.25">
      <c r="B154" s="69" t="s">
        <v>44</v>
      </c>
      <c r="C154" s="63" t="s">
        <v>82</v>
      </c>
      <c r="D154" s="63"/>
      <c r="E154" s="79">
        <f>E85</f>
        <v>0</v>
      </c>
    </row>
    <row r="155" spans="2:6" ht="15.75" x14ac:dyDescent="0.25">
      <c r="B155" s="69" t="s">
        <v>47</v>
      </c>
      <c r="C155" s="63" t="s">
        <v>169</v>
      </c>
      <c r="D155" s="63"/>
      <c r="E155" s="79">
        <f>E97</f>
        <v>0</v>
      </c>
    </row>
    <row r="156" spans="2:6" ht="15.75" x14ac:dyDescent="0.25">
      <c r="B156" s="69" t="s">
        <v>52</v>
      </c>
      <c r="C156" s="63" t="s">
        <v>132</v>
      </c>
      <c r="D156" s="63"/>
      <c r="E156" s="79">
        <f>E126</f>
        <v>0</v>
      </c>
    </row>
    <row r="157" spans="2:6" ht="15.75" x14ac:dyDescent="0.25">
      <c r="B157" s="69" t="s">
        <v>73</v>
      </c>
      <c r="C157" s="63" t="s">
        <v>151</v>
      </c>
      <c r="D157" s="63"/>
      <c r="E157" s="79">
        <f>E135</f>
        <v>0</v>
      </c>
    </row>
    <row r="158" spans="2:6" ht="15.75" x14ac:dyDescent="0.25">
      <c r="B158" s="233" t="s">
        <v>170</v>
      </c>
      <c r="C158" s="234"/>
      <c r="D158" s="62"/>
      <c r="E158" s="80">
        <f>SUM(E153:E157)</f>
        <v>0</v>
      </c>
      <c r="F158" s="80">
        <v>5106.6000000000004</v>
      </c>
    </row>
    <row r="159" spans="2:6" ht="15.75" x14ac:dyDescent="0.25">
      <c r="B159" s="69" t="s">
        <v>75</v>
      </c>
      <c r="C159" s="63" t="s">
        <v>171</v>
      </c>
      <c r="D159" s="63"/>
      <c r="E159" s="79">
        <f>E147</f>
        <v>0</v>
      </c>
    </row>
    <row r="160" spans="2:6" ht="16.5" thickBot="1" x14ac:dyDescent="0.3">
      <c r="B160" s="235" t="s">
        <v>172</v>
      </c>
      <c r="C160" s="236"/>
      <c r="D160" s="237"/>
      <c r="E160" s="94">
        <f>ROUND(SUM(E158:E159),2)</f>
        <v>0</v>
      </c>
    </row>
  </sheetData>
  <mergeCells count="71">
    <mergeCell ref="B53:E53"/>
    <mergeCell ref="B54:D54"/>
    <mergeCell ref="E56:E64"/>
    <mergeCell ref="B67:E67"/>
    <mergeCell ref="B75:C75"/>
    <mergeCell ref="B77:E77"/>
    <mergeCell ref="B79:E79"/>
    <mergeCell ref="B97:C97"/>
    <mergeCell ref="B80:D80"/>
    <mergeCell ref="B85:C85"/>
    <mergeCell ref="B86:E86"/>
    <mergeCell ref="B87:E87"/>
    <mergeCell ref="B88:E88"/>
    <mergeCell ref="B150:E150"/>
    <mergeCell ref="C24:D24"/>
    <mergeCell ref="B26:E26"/>
    <mergeCell ref="B35:C35"/>
    <mergeCell ref="B37:E37"/>
    <mergeCell ref="B38:E38"/>
    <mergeCell ref="B40:E40"/>
    <mergeCell ref="B42:E42"/>
    <mergeCell ref="B47:C47"/>
    <mergeCell ref="B49:E49"/>
    <mergeCell ref="B50:E50"/>
    <mergeCell ref="B51:E51"/>
    <mergeCell ref="B112:E112"/>
    <mergeCell ref="B113:E113"/>
    <mergeCell ref="B115:E115"/>
    <mergeCell ref="B64:C64"/>
    <mergeCell ref="D12:E12"/>
    <mergeCell ref="D13:E13"/>
    <mergeCell ref="B98:E98"/>
    <mergeCell ref="B100:E100"/>
    <mergeCell ref="B102:E102"/>
    <mergeCell ref="B15:E15"/>
    <mergeCell ref="B16:C16"/>
    <mergeCell ref="B17:C17"/>
    <mergeCell ref="B19:E19"/>
    <mergeCell ref="C20:D20"/>
    <mergeCell ref="B65:E65"/>
    <mergeCell ref="C21:D21"/>
    <mergeCell ref="C22:D22"/>
    <mergeCell ref="C23:D23"/>
    <mergeCell ref="B89:D89"/>
    <mergeCell ref="B76:E76"/>
    <mergeCell ref="B7:C7"/>
    <mergeCell ref="B8:E8"/>
    <mergeCell ref="D9:E9"/>
    <mergeCell ref="D10:E10"/>
    <mergeCell ref="D11:E11"/>
    <mergeCell ref="B1:E1"/>
    <mergeCell ref="B2:E2"/>
    <mergeCell ref="C4:E4"/>
    <mergeCell ref="C5:E5"/>
    <mergeCell ref="C6:E6"/>
    <mergeCell ref="B103:D103"/>
    <mergeCell ref="B111:C111"/>
    <mergeCell ref="B160:D160"/>
    <mergeCell ref="B119:C119"/>
    <mergeCell ref="B121:E122"/>
    <mergeCell ref="B126:C126"/>
    <mergeCell ref="B128:E128"/>
    <mergeCell ref="B129:D129"/>
    <mergeCell ref="B135:C135"/>
    <mergeCell ref="B138:E138"/>
    <mergeCell ref="B139:D139"/>
    <mergeCell ref="B147:C147"/>
    <mergeCell ref="B151:D151"/>
    <mergeCell ref="B158:C158"/>
    <mergeCell ref="B116:D116"/>
    <mergeCell ref="B148:E148"/>
  </mergeCells>
  <pageMargins left="0.511811024" right="0.511811024" top="0.78740157499999996" bottom="0.78740157499999996" header="0.31496062000000002" footer="0.31496062000000002"/>
  <pageSetup paperSize="9" scale="91"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EC050-7383-487D-9104-75BD06BE9099}">
  <sheetPr>
    <pageSetUpPr fitToPage="1"/>
  </sheetPr>
  <dimension ref="A1:G39"/>
  <sheetViews>
    <sheetView topLeftCell="A17" workbookViewId="0">
      <selection activeCell="D7" sqref="D7"/>
    </sheetView>
  </sheetViews>
  <sheetFormatPr defaultRowHeight="15" x14ac:dyDescent="0.25"/>
  <cols>
    <col min="1" max="1" width="10.42578125" bestFit="1" customWidth="1"/>
    <col min="2" max="2" width="16.7109375" bestFit="1" customWidth="1"/>
    <col min="3" max="3" width="18.5703125" bestFit="1" customWidth="1"/>
    <col min="4" max="5" width="15.7109375" bestFit="1" customWidth="1"/>
    <col min="6" max="6" width="12.42578125" bestFit="1" customWidth="1"/>
  </cols>
  <sheetData>
    <row r="1" spans="1:7" ht="15.75" x14ac:dyDescent="0.25">
      <c r="A1" s="285" t="s">
        <v>173</v>
      </c>
      <c r="B1" s="286"/>
      <c r="C1" s="286"/>
      <c r="D1" s="286"/>
      <c r="E1" s="286"/>
      <c r="F1" s="286"/>
      <c r="G1" s="286"/>
    </row>
    <row r="2" spans="1:7" ht="15.75" x14ac:dyDescent="0.25">
      <c r="A2" s="101"/>
      <c r="B2" s="101"/>
      <c r="C2" s="101"/>
      <c r="D2" s="101"/>
      <c r="E2" s="101"/>
      <c r="F2" s="101"/>
      <c r="G2" s="101"/>
    </row>
    <row r="3" spans="1:7" ht="15.75" x14ac:dyDescent="0.25">
      <c r="A3" s="287" t="s">
        <v>174</v>
      </c>
      <c r="B3" s="288"/>
      <c r="C3" s="288"/>
      <c r="D3" s="288"/>
      <c r="E3" s="288"/>
      <c r="F3" s="288"/>
      <c r="G3" s="288"/>
    </row>
    <row r="4" spans="1:7" ht="16.5" thickBot="1" x14ac:dyDescent="0.3">
      <c r="A4" s="53"/>
      <c r="B4" s="53"/>
      <c r="C4" s="53"/>
      <c r="D4" s="53"/>
      <c r="E4" s="53"/>
      <c r="F4" s="53"/>
      <c r="G4" s="53"/>
    </row>
    <row r="5" spans="1:7" ht="16.5" thickBot="1" x14ac:dyDescent="0.3">
      <c r="A5" s="282" t="s">
        <v>175</v>
      </c>
      <c r="B5" s="283"/>
      <c r="C5" s="283"/>
      <c r="D5" s="283"/>
      <c r="E5" s="284"/>
      <c r="F5" s="53"/>
      <c r="G5" s="53"/>
    </row>
    <row r="6" spans="1:7" ht="48" thickBot="1" x14ac:dyDescent="0.3">
      <c r="A6" s="119" t="s">
        <v>176</v>
      </c>
      <c r="B6" s="120" t="s">
        <v>177</v>
      </c>
      <c r="C6" s="120" t="s">
        <v>178</v>
      </c>
      <c r="D6" s="121" t="s">
        <v>179</v>
      </c>
      <c r="E6" s="122" t="s">
        <v>180</v>
      </c>
      <c r="F6" s="53"/>
      <c r="G6" s="53"/>
    </row>
    <row r="7" spans="1:7" ht="16.5" thickBot="1" x14ac:dyDescent="0.3">
      <c r="A7" s="123" t="s">
        <v>244</v>
      </c>
      <c r="B7" s="178"/>
      <c r="C7" s="182"/>
      <c r="D7" s="182"/>
      <c r="E7" s="180">
        <f>B7*C7*D7</f>
        <v>0</v>
      </c>
      <c r="F7" s="102"/>
      <c r="G7" s="53"/>
    </row>
    <row r="8" spans="1:7" ht="16.5" thickBot="1" x14ac:dyDescent="0.3">
      <c r="A8" s="53"/>
      <c r="B8" s="53"/>
      <c r="C8" s="53"/>
      <c r="D8" s="53"/>
      <c r="E8" s="53"/>
      <c r="F8" s="53"/>
      <c r="G8" s="53"/>
    </row>
    <row r="9" spans="1:7" ht="16.5" thickBot="1" x14ac:dyDescent="0.3">
      <c r="A9" s="282" t="s">
        <v>182</v>
      </c>
      <c r="B9" s="283"/>
      <c r="C9" s="283"/>
      <c r="D9" s="283"/>
      <c r="E9" s="284"/>
      <c r="F9" s="53"/>
      <c r="G9" s="53"/>
    </row>
    <row r="10" spans="1:7" ht="16.5" thickBot="1" x14ac:dyDescent="0.3">
      <c r="A10" s="119" t="s">
        <v>176</v>
      </c>
      <c r="B10" s="120" t="s">
        <v>183</v>
      </c>
      <c r="C10" s="120" t="s">
        <v>184</v>
      </c>
      <c r="D10" s="120" t="s">
        <v>86</v>
      </c>
      <c r="E10" s="122" t="s">
        <v>185</v>
      </c>
      <c r="F10" s="53"/>
      <c r="G10" s="53"/>
    </row>
    <row r="11" spans="1:7" ht="16.5" thickBot="1" x14ac:dyDescent="0.3">
      <c r="A11" s="123" t="s">
        <v>244</v>
      </c>
      <c r="B11" s="178">
        <f>'Garçom-Garçonete'!E29</f>
        <v>0</v>
      </c>
      <c r="C11" s="183">
        <v>1</v>
      </c>
      <c r="D11" s="183">
        <v>0.06</v>
      </c>
      <c r="E11" s="180">
        <f>B11*C11*D11</f>
        <v>0</v>
      </c>
      <c r="F11" s="102"/>
      <c r="G11" s="53"/>
    </row>
    <row r="12" spans="1:7" ht="16.5" thickBot="1" x14ac:dyDescent="0.3">
      <c r="A12" s="53"/>
      <c r="B12" s="53"/>
      <c r="C12" s="53"/>
      <c r="D12" s="53"/>
      <c r="E12" s="53"/>
      <c r="F12" s="53"/>
      <c r="G12" s="53"/>
    </row>
    <row r="13" spans="1:7" ht="16.5" thickBot="1" x14ac:dyDescent="0.3">
      <c r="A13" s="289" t="s">
        <v>186</v>
      </c>
      <c r="B13" s="290"/>
      <c r="C13" s="290"/>
      <c r="D13" s="291"/>
      <c r="E13" s="53"/>
      <c r="F13" s="53"/>
      <c r="G13" s="53"/>
    </row>
    <row r="14" spans="1:7" ht="16.5" thickBot="1" x14ac:dyDescent="0.3">
      <c r="A14" s="119" t="s">
        <v>176</v>
      </c>
      <c r="B14" s="120" t="s">
        <v>180</v>
      </c>
      <c r="C14" s="120" t="s">
        <v>187</v>
      </c>
      <c r="D14" s="122" t="s">
        <v>188</v>
      </c>
      <c r="E14" s="53"/>
      <c r="F14" s="53"/>
      <c r="G14" s="53"/>
    </row>
    <row r="15" spans="1:7" ht="16.5" thickBot="1" x14ac:dyDescent="0.3">
      <c r="A15" s="123" t="s">
        <v>244</v>
      </c>
      <c r="B15" s="178">
        <f>E7</f>
        <v>0</v>
      </c>
      <c r="C15" s="178">
        <f>E11</f>
        <v>0</v>
      </c>
      <c r="D15" s="180">
        <f>B15-C15</f>
        <v>0</v>
      </c>
      <c r="E15" s="53"/>
      <c r="F15" s="53"/>
      <c r="G15" s="53"/>
    </row>
    <row r="16" spans="1:7" ht="15.75" x14ac:dyDescent="0.25">
      <c r="A16" s="53"/>
      <c r="B16" s="53"/>
      <c r="C16" s="53"/>
      <c r="D16" s="53"/>
      <c r="E16" s="53"/>
      <c r="F16" s="53"/>
      <c r="G16" s="53"/>
    </row>
    <row r="17" spans="1:7" ht="15.75" x14ac:dyDescent="0.25">
      <c r="A17" s="287" t="s">
        <v>189</v>
      </c>
      <c r="B17" s="288"/>
      <c r="C17" s="288"/>
      <c r="D17" s="288"/>
      <c r="E17" s="288"/>
      <c r="F17" s="288"/>
      <c r="G17" s="288"/>
    </row>
    <row r="18" spans="1:7" ht="16.5" thickBot="1" x14ac:dyDescent="0.3">
      <c r="A18" s="53"/>
      <c r="B18" s="53"/>
      <c r="C18" s="53"/>
      <c r="D18" s="53"/>
      <c r="E18" s="53"/>
      <c r="F18" s="53"/>
      <c r="G18" s="53"/>
    </row>
    <row r="19" spans="1:7" ht="16.5" thickBot="1" x14ac:dyDescent="0.3">
      <c r="A19" s="289" t="s">
        <v>190</v>
      </c>
      <c r="B19" s="290"/>
      <c r="C19" s="290"/>
      <c r="D19" s="291"/>
      <c r="E19" s="53"/>
      <c r="F19" s="53"/>
      <c r="G19" s="53"/>
    </row>
    <row r="20" spans="1:7" ht="48" thickBot="1" x14ac:dyDescent="0.3">
      <c r="A20" s="124" t="s">
        <v>176</v>
      </c>
      <c r="B20" s="125" t="s">
        <v>191</v>
      </c>
      <c r="C20" s="126" t="s">
        <v>179</v>
      </c>
      <c r="D20" s="127" t="s">
        <v>192</v>
      </c>
      <c r="E20" s="53"/>
      <c r="F20" s="53"/>
      <c r="G20" s="53"/>
    </row>
    <row r="21" spans="1:7" ht="16.5" thickBot="1" x14ac:dyDescent="0.3">
      <c r="A21" s="123" t="s">
        <v>244</v>
      </c>
      <c r="B21" s="178"/>
      <c r="C21" s="182">
        <f>D7</f>
        <v>0</v>
      </c>
      <c r="D21" s="180">
        <f>B21*C21</f>
        <v>0</v>
      </c>
      <c r="E21" s="53"/>
      <c r="F21" s="53"/>
      <c r="G21" s="53"/>
    </row>
    <row r="22" spans="1:7" ht="16.5" thickBot="1" x14ac:dyDescent="0.3">
      <c r="A22" s="53"/>
      <c r="B22" s="53"/>
      <c r="C22" s="53"/>
      <c r="D22" s="53"/>
      <c r="E22" s="53"/>
      <c r="F22" s="53"/>
      <c r="G22" s="53"/>
    </row>
    <row r="23" spans="1:7" ht="16.5" thickBot="1" x14ac:dyDescent="0.3">
      <c r="A23" s="282" t="s">
        <v>193</v>
      </c>
      <c r="B23" s="283"/>
      <c r="C23" s="283"/>
      <c r="D23" s="284"/>
      <c r="E23" s="53"/>
      <c r="F23" s="53"/>
      <c r="G23" s="53"/>
    </row>
    <row r="24" spans="1:7" ht="16.5" thickBot="1" x14ac:dyDescent="0.3">
      <c r="A24" s="119" t="s">
        <v>176</v>
      </c>
      <c r="B24" s="120" t="s">
        <v>183</v>
      </c>
      <c r="C24" s="120" t="s">
        <v>194</v>
      </c>
      <c r="D24" s="122" t="s">
        <v>185</v>
      </c>
      <c r="E24" s="53"/>
      <c r="F24" s="53"/>
      <c r="G24" s="53"/>
    </row>
    <row r="25" spans="1:7" ht="16.5" thickBot="1" x14ac:dyDescent="0.3">
      <c r="A25" s="123" t="s">
        <v>244</v>
      </c>
      <c r="B25" s="178">
        <f>D21</f>
        <v>0</v>
      </c>
      <c r="C25" s="181">
        <v>0</v>
      </c>
      <c r="D25" s="180">
        <f>C25*C21</f>
        <v>0</v>
      </c>
      <c r="E25" s="53"/>
      <c r="F25" s="53"/>
      <c r="G25" s="53"/>
    </row>
    <row r="26" spans="1:7" ht="16.5" thickBot="1" x14ac:dyDescent="0.3">
      <c r="A26" s="53"/>
      <c r="B26" s="53"/>
      <c r="C26" s="53"/>
      <c r="D26" s="53"/>
      <c r="E26" s="53"/>
      <c r="F26" s="53"/>
      <c r="G26" s="53"/>
    </row>
    <row r="27" spans="1:7" ht="16.5" thickBot="1" x14ac:dyDescent="0.3">
      <c r="A27" s="282" t="s">
        <v>195</v>
      </c>
      <c r="B27" s="283"/>
      <c r="C27" s="283"/>
      <c r="D27" s="284"/>
      <c r="E27" s="53"/>
      <c r="F27" s="53"/>
      <c r="G27" s="53"/>
    </row>
    <row r="28" spans="1:7" ht="16.5" thickBot="1" x14ac:dyDescent="0.3">
      <c r="A28" s="119" t="s">
        <v>176</v>
      </c>
      <c r="B28" s="120" t="s">
        <v>180</v>
      </c>
      <c r="C28" s="120" t="s">
        <v>185</v>
      </c>
      <c r="D28" s="122" t="s">
        <v>188</v>
      </c>
      <c r="E28" s="53"/>
      <c r="F28" s="53"/>
      <c r="G28" s="53"/>
    </row>
    <row r="29" spans="1:7" ht="16.5" thickBot="1" x14ac:dyDescent="0.3">
      <c r="A29" s="123" t="s">
        <v>244</v>
      </c>
      <c r="B29" s="178">
        <f>D21</f>
        <v>0</v>
      </c>
      <c r="C29" s="178">
        <f>D25</f>
        <v>0</v>
      </c>
      <c r="D29" s="180">
        <f>B29-C29</f>
        <v>0</v>
      </c>
      <c r="E29" s="53"/>
      <c r="F29" s="53"/>
      <c r="G29" s="53"/>
    </row>
    <row r="30" spans="1:7" ht="15.75" x14ac:dyDescent="0.25">
      <c r="A30" s="53"/>
      <c r="B30" s="53"/>
      <c r="C30" s="53"/>
      <c r="D30" s="53"/>
      <c r="E30" s="53"/>
      <c r="F30" s="53"/>
      <c r="G30" s="53"/>
    </row>
    <row r="31" spans="1:7" ht="15.75" x14ac:dyDescent="0.25">
      <c r="A31" s="287" t="s">
        <v>196</v>
      </c>
      <c r="B31" s="292"/>
      <c r="C31" s="292"/>
      <c r="D31" s="292"/>
      <c r="E31" s="292"/>
      <c r="F31" s="292"/>
      <c r="G31" s="292"/>
    </row>
    <row r="32" spans="1:7" ht="16.5" thickBot="1" x14ac:dyDescent="0.3">
      <c r="A32" s="53"/>
      <c r="B32" s="53"/>
      <c r="C32" s="53"/>
      <c r="D32" s="53"/>
      <c r="E32" s="53"/>
      <c r="F32" s="53"/>
      <c r="G32" s="53"/>
    </row>
    <row r="33" spans="1:7" ht="16.5" thickBot="1" x14ac:dyDescent="0.3">
      <c r="A33" s="289" t="s">
        <v>197</v>
      </c>
      <c r="B33" s="290"/>
      <c r="C33" s="290"/>
      <c r="D33" s="291"/>
      <c r="E33" s="53"/>
      <c r="F33" s="53"/>
      <c r="G33" s="53"/>
    </row>
    <row r="34" spans="1:7" ht="16.5" thickBot="1" x14ac:dyDescent="0.3">
      <c r="A34" s="119" t="s">
        <v>176</v>
      </c>
      <c r="B34" s="120" t="s">
        <v>180</v>
      </c>
      <c r="C34" s="120" t="s">
        <v>185</v>
      </c>
      <c r="D34" s="122" t="s">
        <v>188</v>
      </c>
      <c r="E34" s="53"/>
      <c r="F34" s="53"/>
      <c r="G34" s="53"/>
    </row>
    <row r="35" spans="1:7" ht="16.5" thickBot="1" x14ac:dyDescent="0.3">
      <c r="A35" s="123" t="s">
        <v>244</v>
      </c>
      <c r="B35" s="178">
        <v>0</v>
      </c>
      <c r="C35" s="178">
        <v>0</v>
      </c>
      <c r="D35" s="180">
        <v>0</v>
      </c>
      <c r="E35" s="53"/>
      <c r="F35" s="53"/>
      <c r="G35" s="53"/>
    </row>
    <row r="36" spans="1:7" ht="16.5" thickBot="1" x14ac:dyDescent="0.3">
      <c r="A36" s="53"/>
      <c r="B36" s="53"/>
      <c r="C36" s="53"/>
      <c r="D36" s="53"/>
      <c r="E36" s="53"/>
      <c r="F36" s="53"/>
      <c r="G36" s="53"/>
    </row>
    <row r="37" spans="1:7" ht="16.5" thickBot="1" x14ac:dyDescent="0.3">
      <c r="A37" s="282" t="s">
        <v>245</v>
      </c>
      <c r="B37" s="283"/>
      <c r="C37" s="283"/>
      <c r="D37" s="283"/>
      <c r="E37" s="283"/>
      <c r="F37" s="283"/>
      <c r="G37" s="284"/>
    </row>
    <row r="38" spans="1:7" ht="48" thickBot="1" x14ac:dyDescent="0.3">
      <c r="A38" s="119" t="s">
        <v>176</v>
      </c>
      <c r="B38" s="120" t="s">
        <v>199</v>
      </c>
      <c r="C38" s="120" t="s">
        <v>200</v>
      </c>
      <c r="D38" s="120" t="s">
        <v>201</v>
      </c>
      <c r="E38" s="121" t="s">
        <v>202</v>
      </c>
      <c r="F38" s="128" t="s">
        <v>203</v>
      </c>
      <c r="G38" s="122" t="s">
        <v>77</v>
      </c>
    </row>
    <row r="39" spans="1:7" ht="16.5" thickBot="1" x14ac:dyDescent="0.3">
      <c r="A39" s="123" t="s">
        <v>244</v>
      </c>
      <c r="B39" s="178">
        <f>D15</f>
        <v>0</v>
      </c>
      <c r="C39" s="178">
        <f>D29</f>
        <v>0</v>
      </c>
      <c r="D39" s="178">
        <v>0</v>
      </c>
      <c r="E39" s="178">
        <f>D35</f>
        <v>0</v>
      </c>
      <c r="F39" s="179">
        <v>0</v>
      </c>
      <c r="G39" s="180">
        <f>SUM(B39:F39)</f>
        <v>0</v>
      </c>
    </row>
  </sheetData>
  <mergeCells count="12">
    <mergeCell ref="A37:G37"/>
    <mergeCell ref="A1:G1"/>
    <mergeCell ref="A3:G3"/>
    <mergeCell ref="A5:E5"/>
    <mergeCell ref="A9:E9"/>
    <mergeCell ref="A13:D13"/>
    <mergeCell ref="A17:G17"/>
    <mergeCell ref="A19:D19"/>
    <mergeCell ref="A23:D23"/>
    <mergeCell ref="A27:D27"/>
    <mergeCell ref="A31:G31"/>
    <mergeCell ref="A33:D33"/>
  </mergeCells>
  <pageMargins left="0.511811024" right="0.511811024" top="0.78740157499999996" bottom="0.78740157499999996" header="0.31496062000000002" footer="0.31496062000000002"/>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468D3-2924-4618-94CE-6798FF47BA37}">
  <sheetPr>
    <pageSetUpPr fitToPage="1"/>
  </sheetPr>
  <dimension ref="B1:H29"/>
  <sheetViews>
    <sheetView topLeftCell="A16" workbookViewId="0">
      <selection activeCell="G19" sqref="G19:G24"/>
    </sheetView>
  </sheetViews>
  <sheetFormatPr defaultRowHeight="15" x14ac:dyDescent="0.25"/>
  <cols>
    <col min="2" max="2" width="13" customWidth="1"/>
    <col min="3" max="3" width="11.42578125" customWidth="1"/>
    <col min="4" max="4" width="11.7109375" customWidth="1"/>
    <col min="5" max="5" width="12.42578125" customWidth="1"/>
    <col min="6" max="6" width="27.28515625" customWidth="1"/>
    <col min="7" max="7" width="13.42578125" customWidth="1"/>
    <col min="8" max="8" width="18.42578125" customWidth="1"/>
  </cols>
  <sheetData>
    <row r="1" spans="2:8" ht="17.25" thickBot="1" x14ac:dyDescent="0.3">
      <c r="B1" s="103"/>
      <c r="C1" s="103"/>
      <c r="D1" s="103"/>
      <c r="E1" s="103"/>
      <c r="F1" s="103"/>
      <c r="G1" s="104"/>
      <c r="H1" s="104"/>
    </row>
    <row r="2" spans="2:8" ht="16.5" x14ac:dyDescent="0.25">
      <c r="B2" s="304" t="s">
        <v>246</v>
      </c>
      <c r="C2" s="305"/>
      <c r="D2" s="305"/>
      <c r="E2" s="305"/>
      <c r="F2" s="305"/>
      <c r="G2" s="305"/>
      <c r="H2" s="306"/>
    </row>
    <row r="3" spans="2:8" ht="66" x14ac:dyDescent="0.25">
      <c r="B3" s="110" t="s">
        <v>205</v>
      </c>
      <c r="C3" s="111" t="s">
        <v>206</v>
      </c>
      <c r="D3" s="112" t="s">
        <v>207</v>
      </c>
      <c r="E3" s="112" t="s">
        <v>208</v>
      </c>
      <c r="F3" s="112" t="s">
        <v>209</v>
      </c>
      <c r="G3" s="113" t="s">
        <v>210</v>
      </c>
      <c r="H3" s="114" t="s">
        <v>211</v>
      </c>
    </row>
    <row r="4" spans="2:8" ht="16.5" x14ac:dyDescent="0.25">
      <c r="B4" s="307"/>
      <c r="C4" s="308"/>
      <c r="D4" s="308"/>
      <c r="E4" s="308"/>
      <c r="F4" s="308"/>
      <c r="G4" s="308"/>
      <c r="H4" s="177"/>
    </row>
    <row r="5" spans="2:8" ht="60" x14ac:dyDescent="0.25">
      <c r="B5" s="136" t="s">
        <v>247</v>
      </c>
      <c r="C5" s="105">
        <v>484158</v>
      </c>
      <c r="D5" s="106">
        <v>2</v>
      </c>
      <c r="E5" s="106">
        <f t="shared" ref="E5:E12" si="0">SUM(2*D5)</f>
        <v>4</v>
      </c>
      <c r="F5" s="108" t="s">
        <v>248</v>
      </c>
      <c r="G5" s="107"/>
      <c r="H5" s="137">
        <f t="shared" ref="H5:H12" si="1">E5*G5</f>
        <v>0</v>
      </c>
    </row>
    <row r="6" spans="2:8" ht="45" x14ac:dyDescent="0.25">
      <c r="B6" s="136" t="s">
        <v>249</v>
      </c>
      <c r="C6" s="105">
        <v>444180</v>
      </c>
      <c r="D6" s="106">
        <v>2</v>
      </c>
      <c r="E6" s="106">
        <f t="shared" si="0"/>
        <v>4</v>
      </c>
      <c r="F6" s="108" t="s">
        <v>250</v>
      </c>
      <c r="G6" s="107"/>
      <c r="H6" s="137">
        <f t="shared" si="1"/>
        <v>0</v>
      </c>
    </row>
    <row r="7" spans="2:8" ht="60" x14ac:dyDescent="0.25">
      <c r="B7" s="136" t="s">
        <v>212</v>
      </c>
      <c r="C7" s="105">
        <v>484159</v>
      </c>
      <c r="D7" s="106">
        <v>2</v>
      </c>
      <c r="E7" s="106">
        <f t="shared" si="0"/>
        <v>4</v>
      </c>
      <c r="F7" s="108" t="s">
        <v>251</v>
      </c>
      <c r="G7" s="107"/>
      <c r="H7" s="137">
        <f t="shared" si="1"/>
        <v>0</v>
      </c>
    </row>
    <row r="8" spans="2:8" ht="30" x14ac:dyDescent="0.25">
      <c r="B8" s="136" t="s">
        <v>214</v>
      </c>
      <c r="C8" s="105">
        <v>301361</v>
      </c>
      <c r="D8" s="106">
        <v>3</v>
      </c>
      <c r="E8" s="106">
        <f t="shared" si="0"/>
        <v>6</v>
      </c>
      <c r="F8" s="108" t="s">
        <v>252</v>
      </c>
      <c r="G8" s="107"/>
      <c r="H8" s="137">
        <f t="shared" si="1"/>
        <v>0</v>
      </c>
    </row>
    <row r="9" spans="2:8" ht="75" x14ac:dyDescent="0.25">
      <c r="B9" s="136" t="s">
        <v>216</v>
      </c>
      <c r="C9" s="105">
        <v>463851</v>
      </c>
      <c r="D9" s="106">
        <v>1</v>
      </c>
      <c r="E9" s="106">
        <f t="shared" si="0"/>
        <v>2</v>
      </c>
      <c r="F9" s="108" t="s">
        <v>253</v>
      </c>
      <c r="G9" s="107"/>
      <c r="H9" s="137">
        <f t="shared" si="1"/>
        <v>0</v>
      </c>
    </row>
    <row r="10" spans="2:8" ht="30" x14ac:dyDescent="0.25">
      <c r="B10" s="136" t="s">
        <v>218</v>
      </c>
      <c r="C10" s="105">
        <v>485781</v>
      </c>
      <c r="D10" s="106">
        <v>3</v>
      </c>
      <c r="E10" s="106">
        <f t="shared" si="0"/>
        <v>6</v>
      </c>
      <c r="F10" s="108" t="s">
        <v>254</v>
      </c>
      <c r="G10" s="107"/>
      <c r="H10" s="137">
        <f t="shared" si="1"/>
        <v>0</v>
      </c>
    </row>
    <row r="11" spans="2:8" ht="30" x14ac:dyDescent="0.25">
      <c r="B11" s="136" t="s">
        <v>220</v>
      </c>
      <c r="C11" s="105">
        <v>344396</v>
      </c>
      <c r="D11" s="106">
        <v>1</v>
      </c>
      <c r="E11" s="106">
        <f t="shared" si="0"/>
        <v>2</v>
      </c>
      <c r="F11" s="108" t="s">
        <v>255</v>
      </c>
      <c r="G11" s="107"/>
      <c r="H11" s="137">
        <f t="shared" si="1"/>
        <v>0</v>
      </c>
    </row>
    <row r="12" spans="2:8" ht="30" x14ac:dyDescent="0.25">
      <c r="B12" s="136" t="s">
        <v>256</v>
      </c>
      <c r="C12" s="105">
        <v>265523</v>
      </c>
      <c r="D12" s="106">
        <v>2</v>
      </c>
      <c r="E12" s="106">
        <f t="shared" si="0"/>
        <v>4</v>
      </c>
      <c r="F12" s="108" t="s">
        <v>257</v>
      </c>
      <c r="G12" s="107"/>
      <c r="H12" s="137">
        <f t="shared" si="1"/>
        <v>0</v>
      </c>
    </row>
    <row r="13" spans="2:8" ht="16.5" x14ac:dyDescent="0.25">
      <c r="B13" s="293" t="s">
        <v>228</v>
      </c>
      <c r="C13" s="294"/>
      <c r="D13" s="294"/>
      <c r="E13" s="294"/>
      <c r="F13" s="294"/>
      <c r="G13" s="294"/>
      <c r="H13" s="115">
        <f>SUM(H5:H12)</f>
        <v>0</v>
      </c>
    </row>
    <row r="14" spans="2:8" ht="17.25" thickBot="1" x14ac:dyDescent="0.3">
      <c r="B14" s="295" t="s">
        <v>229</v>
      </c>
      <c r="C14" s="296"/>
      <c r="D14" s="296"/>
      <c r="E14" s="296"/>
      <c r="F14" s="296"/>
      <c r="G14" s="297"/>
      <c r="H14" s="116">
        <f>H13/12</f>
        <v>0</v>
      </c>
    </row>
    <row r="15" spans="2:8" ht="17.25" thickBot="1" x14ac:dyDescent="0.3">
      <c r="B15" s="103"/>
      <c r="C15" s="103"/>
      <c r="D15" s="103"/>
      <c r="E15" s="103"/>
      <c r="F15" s="103"/>
      <c r="G15" s="104"/>
      <c r="H15" s="104"/>
    </row>
    <row r="16" spans="2:8" ht="16.5" x14ac:dyDescent="0.25">
      <c r="B16" s="304" t="s">
        <v>258</v>
      </c>
      <c r="C16" s="305"/>
      <c r="D16" s="305"/>
      <c r="E16" s="305"/>
      <c r="F16" s="305"/>
      <c r="G16" s="305"/>
      <c r="H16" s="306"/>
    </row>
    <row r="17" spans="2:8" ht="66" x14ac:dyDescent="0.25">
      <c r="B17" s="110" t="s">
        <v>205</v>
      </c>
      <c r="C17" s="111" t="s">
        <v>206</v>
      </c>
      <c r="D17" s="112" t="s">
        <v>207</v>
      </c>
      <c r="E17" s="112" t="s">
        <v>208</v>
      </c>
      <c r="F17" s="112" t="s">
        <v>209</v>
      </c>
      <c r="G17" s="113" t="s">
        <v>210</v>
      </c>
      <c r="H17" s="114" t="s">
        <v>211</v>
      </c>
    </row>
    <row r="18" spans="2:8" ht="16.5" x14ac:dyDescent="0.25">
      <c r="B18" s="293"/>
      <c r="C18" s="294"/>
      <c r="D18" s="294"/>
      <c r="E18" s="294"/>
      <c r="F18" s="294"/>
      <c r="G18" s="294"/>
      <c r="H18" s="114"/>
    </row>
    <row r="19" spans="2:8" ht="30" x14ac:dyDescent="0.25">
      <c r="B19" s="136" t="s">
        <v>247</v>
      </c>
      <c r="C19" s="105">
        <v>278230</v>
      </c>
      <c r="D19" s="106">
        <v>2</v>
      </c>
      <c r="E19" s="106">
        <f t="shared" ref="E19:E24" si="2">SUM(2*D19)</f>
        <v>4</v>
      </c>
      <c r="F19" s="109" t="s">
        <v>259</v>
      </c>
      <c r="G19" s="107"/>
      <c r="H19" s="137">
        <f t="shared" ref="H19:H24" si="3">E19*G19</f>
        <v>0</v>
      </c>
    </row>
    <row r="20" spans="2:8" ht="60" x14ac:dyDescent="0.25">
      <c r="B20" s="136" t="s">
        <v>214</v>
      </c>
      <c r="C20" s="105">
        <v>219780</v>
      </c>
      <c r="D20" s="106">
        <v>3</v>
      </c>
      <c r="E20" s="106">
        <f t="shared" si="2"/>
        <v>6</v>
      </c>
      <c r="F20" s="109" t="s">
        <v>260</v>
      </c>
      <c r="G20" s="107"/>
      <c r="H20" s="137">
        <f t="shared" si="3"/>
        <v>0</v>
      </c>
    </row>
    <row r="21" spans="2:8" ht="45" x14ac:dyDescent="0.25">
      <c r="B21" s="136" t="s">
        <v>212</v>
      </c>
      <c r="C21" s="105">
        <v>476855</v>
      </c>
      <c r="D21" s="106">
        <v>2</v>
      </c>
      <c r="E21" s="106">
        <f t="shared" si="2"/>
        <v>4</v>
      </c>
      <c r="F21" s="109" t="s">
        <v>261</v>
      </c>
      <c r="G21" s="107"/>
      <c r="H21" s="137">
        <f t="shared" si="3"/>
        <v>0</v>
      </c>
    </row>
    <row r="22" spans="2:8" ht="75" x14ac:dyDescent="0.25">
      <c r="B22" s="136" t="s">
        <v>216</v>
      </c>
      <c r="C22" s="105">
        <v>446155</v>
      </c>
      <c r="D22" s="106">
        <v>1</v>
      </c>
      <c r="E22" s="106">
        <f t="shared" si="2"/>
        <v>2</v>
      </c>
      <c r="F22" s="109" t="s">
        <v>234</v>
      </c>
      <c r="G22" s="107"/>
      <c r="H22" s="137">
        <f t="shared" si="3"/>
        <v>0</v>
      </c>
    </row>
    <row r="23" spans="2:8" ht="30" x14ac:dyDescent="0.25">
      <c r="B23" s="136" t="s">
        <v>218</v>
      </c>
      <c r="C23" s="105">
        <v>446156</v>
      </c>
      <c r="D23" s="106">
        <v>3</v>
      </c>
      <c r="E23" s="106">
        <f t="shared" si="2"/>
        <v>6</v>
      </c>
      <c r="F23" s="109" t="s">
        <v>236</v>
      </c>
      <c r="G23" s="107"/>
      <c r="H23" s="137">
        <f t="shared" si="3"/>
        <v>0</v>
      </c>
    </row>
    <row r="24" spans="2:8" ht="30" x14ac:dyDescent="0.25">
      <c r="B24" s="136" t="s">
        <v>249</v>
      </c>
      <c r="C24" s="105">
        <v>444180</v>
      </c>
      <c r="D24" s="106">
        <v>2</v>
      </c>
      <c r="E24" s="106">
        <f t="shared" si="2"/>
        <v>4</v>
      </c>
      <c r="F24" s="109" t="s">
        <v>262</v>
      </c>
      <c r="G24" s="107"/>
      <c r="H24" s="137">
        <f t="shared" si="3"/>
        <v>0</v>
      </c>
    </row>
    <row r="25" spans="2:8" ht="16.5" x14ac:dyDescent="0.25">
      <c r="B25" s="293" t="s">
        <v>228</v>
      </c>
      <c r="C25" s="294"/>
      <c r="D25" s="294"/>
      <c r="E25" s="294"/>
      <c r="F25" s="294"/>
      <c r="G25" s="294"/>
      <c r="H25" s="115">
        <f>SUM(H19:H24)</f>
        <v>0</v>
      </c>
    </row>
    <row r="26" spans="2:8" ht="17.25" thickBot="1" x14ac:dyDescent="0.3">
      <c r="B26" s="295" t="s">
        <v>229</v>
      </c>
      <c r="C26" s="296"/>
      <c r="D26" s="296"/>
      <c r="E26" s="296"/>
      <c r="F26" s="296"/>
      <c r="G26" s="297"/>
      <c r="H26" s="116">
        <f>H25/12</f>
        <v>0</v>
      </c>
    </row>
    <row r="27" spans="2:8" ht="17.25" thickBot="1" x14ac:dyDescent="0.3">
      <c r="B27" s="103"/>
      <c r="C27" s="103"/>
      <c r="D27" s="103"/>
      <c r="E27" s="104"/>
      <c r="F27" s="104"/>
      <c r="G27" s="103"/>
      <c r="H27" s="103"/>
    </row>
    <row r="28" spans="2:8" ht="16.5" x14ac:dyDescent="0.25">
      <c r="B28" s="298" t="s">
        <v>239</v>
      </c>
      <c r="C28" s="299"/>
      <c r="D28" s="299"/>
      <c r="E28" s="299"/>
      <c r="F28" s="299"/>
      <c r="G28" s="300"/>
      <c r="H28" s="117">
        <f>AVERAGE(H13,H25)</f>
        <v>0</v>
      </c>
    </row>
    <row r="29" spans="2:8" ht="17.25" thickBot="1" x14ac:dyDescent="0.3">
      <c r="B29" s="301" t="s">
        <v>240</v>
      </c>
      <c r="C29" s="302"/>
      <c r="D29" s="302"/>
      <c r="E29" s="302"/>
      <c r="F29" s="302"/>
      <c r="G29" s="303"/>
      <c r="H29" s="118">
        <f>AVERAGE(H14,H26)</f>
        <v>0</v>
      </c>
    </row>
  </sheetData>
  <mergeCells count="10">
    <mergeCell ref="B25:G25"/>
    <mergeCell ref="B26:G26"/>
    <mergeCell ref="B28:G28"/>
    <mergeCell ref="B29:G29"/>
    <mergeCell ref="B2:H2"/>
    <mergeCell ref="B4:G4"/>
    <mergeCell ref="B13:G13"/>
    <mergeCell ref="B14:G14"/>
    <mergeCell ref="B16:H16"/>
    <mergeCell ref="B18:G18"/>
  </mergeCells>
  <pageMargins left="0.511811024" right="0.511811024" top="0.78740157499999996" bottom="0.78740157499999996" header="0.31496062000000002" footer="0.31496062000000002"/>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7E2A7-BDFB-42E2-8E34-897380FF7EE8}">
  <sheetPr>
    <pageSetUpPr fitToPage="1"/>
  </sheetPr>
  <dimension ref="B1:E160"/>
  <sheetViews>
    <sheetView topLeftCell="A83" workbookViewId="0">
      <selection activeCell="E21" sqref="E21"/>
    </sheetView>
  </sheetViews>
  <sheetFormatPr defaultRowHeight="15" x14ac:dyDescent="0.25"/>
  <cols>
    <col min="2" max="2" width="12.140625" customWidth="1"/>
    <col min="3" max="3" width="74.28515625" customWidth="1"/>
    <col min="4" max="4" width="13.85546875" customWidth="1"/>
    <col min="5" max="5" width="24" customWidth="1"/>
    <col min="6" max="6" width="13.140625" bestFit="1" customWidth="1"/>
    <col min="8" max="8" width="14.140625" customWidth="1"/>
    <col min="9" max="9" width="22.140625" customWidth="1"/>
    <col min="10" max="10" width="25.7109375" customWidth="1"/>
  </cols>
  <sheetData>
    <row r="1" spans="2:5" ht="148.5" customHeight="1" x14ac:dyDescent="0.25">
      <c r="B1" s="240" t="s">
        <v>241</v>
      </c>
      <c r="C1" s="241"/>
      <c r="D1" s="241"/>
      <c r="E1" s="242"/>
    </row>
    <row r="2" spans="2:5" ht="27" customHeight="1" thickBot="1" x14ac:dyDescent="0.3">
      <c r="B2" s="243" t="s">
        <v>36</v>
      </c>
      <c r="C2" s="244"/>
      <c r="D2" s="244"/>
      <c r="E2" s="245"/>
    </row>
    <row r="3" spans="2:5" ht="15.75" thickBot="1" x14ac:dyDescent="0.3">
      <c r="B3" s="22"/>
      <c r="C3" s="22"/>
    </row>
    <row r="4" spans="2:5" ht="30" x14ac:dyDescent="0.25">
      <c r="B4" s="57" t="s">
        <v>37</v>
      </c>
      <c r="C4" s="246"/>
      <c r="D4" s="246"/>
      <c r="E4" s="247"/>
    </row>
    <row r="5" spans="2:5" x14ac:dyDescent="0.25">
      <c r="B5" s="58" t="s">
        <v>38</v>
      </c>
      <c r="C5" s="248"/>
      <c r="D5" s="248"/>
      <c r="E5" s="249"/>
    </row>
    <row r="6" spans="2:5" ht="15.75" thickBot="1" x14ac:dyDescent="0.3">
      <c r="B6" s="59" t="s">
        <v>39</v>
      </c>
      <c r="C6" s="250"/>
      <c r="D6" s="250"/>
      <c r="E6" s="251"/>
    </row>
    <row r="7" spans="2:5" ht="15.75" thickBot="1" x14ac:dyDescent="0.3">
      <c r="B7" s="252"/>
      <c r="C7" s="252"/>
    </row>
    <row r="8" spans="2:5" ht="15" customHeight="1" x14ac:dyDescent="0.25">
      <c r="B8" s="253" t="s">
        <v>40</v>
      </c>
      <c r="C8" s="254"/>
      <c r="D8" s="254"/>
      <c r="E8" s="255"/>
    </row>
    <row r="9" spans="2:5" x14ac:dyDescent="0.25">
      <c r="B9" s="12" t="s">
        <v>41</v>
      </c>
      <c r="C9" s="48" t="s">
        <v>42</v>
      </c>
      <c r="D9" s="256" t="s">
        <v>43</v>
      </c>
      <c r="E9" s="257"/>
    </row>
    <row r="10" spans="2:5" x14ac:dyDescent="0.25">
      <c r="B10" s="12" t="s">
        <v>44</v>
      </c>
      <c r="C10" s="48" t="s">
        <v>45</v>
      </c>
      <c r="D10" s="256" t="s">
        <v>46</v>
      </c>
      <c r="E10" s="257"/>
    </row>
    <row r="11" spans="2:5" x14ac:dyDescent="0.25">
      <c r="B11" s="12" t="s">
        <v>47</v>
      </c>
      <c r="C11" s="48" t="s">
        <v>48</v>
      </c>
      <c r="D11" s="256" t="s">
        <v>49</v>
      </c>
      <c r="E11" s="257"/>
    </row>
    <row r="12" spans="2:5" x14ac:dyDescent="0.25">
      <c r="B12" s="12" t="s">
        <v>47</v>
      </c>
      <c r="C12" s="48" t="s">
        <v>50</v>
      </c>
      <c r="D12" s="256" t="s">
        <v>51</v>
      </c>
      <c r="E12" s="257"/>
    </row>
    <row r="13" spans="2:5" ht="15.75" thickBot="1" x14ac:dyDescent="0.3">
      <c r="B13" s="60" t="s">
        <v>52</v>
      </c>
      <c r="C13" s="61" t="s">
        <v>53</v>
      </c>
      <c r="D13" s="258">
        <v>12</v>
      </c>
      <c r="E13" s="259"/>
    </row>
    <row r="14" spans="2:5" ht="15.75" thickBot="1" x14ac:dyDescent="0.3">
      <c r="B14" s="1"/>
      <c r="C14" s="1"/>
    </row>
    <row r="15" spans="2:5" ht="15.75" thickBot="1" x14ac:dyDescent="0.3">
      <c r="B15" s="260" t="s">
        <v>54</v>
      </c>
      <c r="C15" s="261"/>
      <c r="D15" s="261"/>
      <c r="E15" s="262"/>
    </row>
    <row r="16" spans="2:5" ht="30" x14ac:dyDescent="0.25">
      <c r="B16" s="263" t="s">
        <v>55</v>
      </c>
      <c r="C16" s="264"/>
      <c r="D16" s="6" t="s">
        <v>7</v>
      </c>
      <c r="E16" s="7" t="s">
        <v>56</v>
      </c>
    </row>
    <row r="17" spans="2:5" ht="16.5" thickBot="1" x14ac:dyDescent="0.3">
      <c r="B17" s="265" t="s">
        <v>19</v>
      </c>
      <c r="C17" s="266"/>
      <c r="D17" s="8" t="s">
        <v>58</v>
      </c>
      <c r="E17" s="9">
        <v>2</v>
      </c>
    </row>
    <row r="18" spans="2:5" ht="15.75" thickBot="1" x14ac:dyDescent="0.3">
      <c r="B18" s="21"/>
      <c r="C18" s="21"/>
    </row>
    <row r="19" spans="2:5" ht="15.75" customHeight="1" thickBot="1" x14ac:dyDescent="0.3">
      <c r="B19" s="260" t="s">
        <v>59</v>
      </c>
      <c r="C19" s="261"/>
      <c r="D19" s="261"/>
      <c r="E19" s="262"/>
    </row>
    <row r="20" spans="2:5" x14ac:dyDescent="0.25">
      <c r="B20" s="3">
        <v>1</v>
      </c>
      <c r="C20" s="267" t="s">
        <v>60</v>
      </c>
      <c r="D20" s="268"/>
      <c r="E20" s="10" t="s">
        <v>19</v>
      </c>
    </row>
    <row r="21" spans="2:5" x14ac:dyDescent="0.25">
      <c r="B21" s="2">
        <v>2</v>
      </c>
      <c r="C21" s="269" t="s">
        <v>61</v>
      </c>
      <c r="D21" s="270"/>
      <c r="E21" s="13"/>
    </row>
    <row r="22" spans="2:5" ht="15.75" thickBot="1" x14ac:dyDescent="0.3">
      <c r="B22" s="2">
        <v>3</v>
      </c>
      <c r="C22" s="269" t="s">
        <v>62</v>
      </c>
      <c r="D22" s="270"/>
      <c r="E22" s="140" t="s">
        <v>63</v>
      </c>
    </row>
    <row r="23" spans="2:5" ht="15.75" thickBot="1" x14ac:dyDescent="0.3">
      <c r="B23" s="2">
        <v>4</v>
      </c>
      <c r="C23" s="269" t="s">
        <v>64</v>
      </c>
      <c r="D23" s="309"/>
      <c r="E23" s="142" t="s">
        <v>51</v>
      </c>
    </row>
    <row r="24" spans="2:5" ht="15.75" thickBot="1" x14ac:dyDescent="0.3">
      <c r="B24" s="11">
        <v>5</v>
      </c>
      <c r="C24" s="271" t="s">
        <v>65</v>
      </c>
      <c r="D24" s="272"/>
      <c r="E24" s="141">
        <v>2</v>
      </c>
    </row>
    <row r="26" spans="2:5" ht="16.5" thickBot="1" x14ac:dyDescent="0.3">
      <c r="B26" s="227" t="s">
        <v>66</v>
      </c>
      <c r="C26" s="227"/>
      <c r="D26" s="227"/>
      <c r="E26" s="227"/>
    </row>
    <row r="27" spans="2:5" ht="15.75" x14ac:dyDescent="0.25">
      <c r="B27" s="66"/>
      <c r="C27" s="67"/>
      <c r="D27" s="67"/>
      <c r="E27" s="68" t="s">
        <v>19</v>
      </c>
    </row>
    <row r="28" spans="2:5" ht="15.75" x14ac:dyDescent="0.25">
      <c r="B28" s="69">
        <v>1</v>
      </c>
      <c r="C28" s="62" t="s">
        <v>67</v>
      </c>
      <c r="D28" s="62"/>
      <c r="E28" s="70" t="s">
        <v>68</v>
      </c>
    </row>
    <row r="29" spans="2:5" ht="15.75" x14ac:dyDescent="0.25">
      <c r="B29" s="71" t="s">
        <v>41</v>
      </c>
      <c r="C29" s="63" t="s">
        <v>69</v>
      </c>
      <c r="D29" s="63"/>
      <c r="E29" s="72">
        <f>E21</f>
        <v>0</v>
      </c>
    </row>
    <row r="30" spans="2:5" ht="15.75" x14ac:dyDescent="0.25">
      <c r="B30" s="71" t="s">
        <v>44</v>
      </c>
      <c r="C30" s="63" t="s">
        <v>70</v>
      </c>
      <c r="D30" s="63"/>
      <c r="E30" s="72">
        <v>0</v>
      </c>
    </row>
    <row r="31" spans="2:5" ht="15.75" x14ac:dyDescent="0.25">
      <c r="B31" s="71" t="s">
        <v>47</v>
      </c>
      <c r="C31" s="63" t="s">
        <v>71</v>
      </c>
      <c r="D31" s="63"/>
      <c r="E31" s="72">
        <v>0</v>
      </c>
    </row>
    <row r="32" spans="2:5" ht="15.75" x14ac:dyDescent="0.25">
      <c r="B32" s="71" t="s">
        <v>52</v>
      </c>
      <c r="C32" s="63" t="s">
        <v>72</v>
      </c>
      <c r="D32" s="63"/>
      <c r="E32" s="72">
        <v>0</v>
      </c>
    </row>
    <row r="33" spans="2:5" ht="15.75" x14ac:dyDescent="0.25">
      <c r="B33" s="71" t="s">
        <v>73</v>
      </c>
      <c r="C33" s="63" t="s">
        <v>74</v>
      </c>
      <c r="D33" s="63"/>
      <c r="E33" s="72">
        <v>0</v>
      </c>
    </row>
    <row r="34" spans="2:5" ht="15.75" x14ac:dyDescent="0.25">
      <c r="B34" s="71" t="s">
        <v>75</v>
      </c>
      <c r="C34" s="63" t="s">
        <v>76</v>
      </c>
      <c r="D34" s="63"/>
      <c r="E34" s="72">
        <v>0</v>
      </c>
    </row>
    <row r="35" spans="2:5" ht="15.75" x14ac:dyDescent="0.25">
      <c r="B35" s="233" t="s">
        <v>77</v>
      </c>
      <c r="C35" s="234"/>
      <c r="D35" s="62"/>
      <c r="E35" s="73">
        <f>SUM(E29:E34)</f>
        <v>0</v>
      </c>
    </row>
    <row r="36" spans="2:5" ht="16.5" thickBot="1" x14ac:dyDescent="0.3">
      <c r="B36" s="74" t="s">
        <v>78</v>
      </c>
      <c r="C36" s="75" t="s">
        <v>79</v>
      </c>
      <c r="D36" s="81">
        <v>0.36799999999999999</v>
      </c>
      <c r="E36" s="76">
        <f>D36*E35</f>
        <v>0</v>
      </c>
    </row>
    <row r="37" spans="2:5" ht="15.75" x14ac:dyDescent="0.25">
      <c r="B37" s="273" t="s">
        <v>80</v>
      </c>
      <c r="C37" s="273"/>
      <c r="D37" s="273"/>
      <c r="E37" s="273"/>
    </row>
    <row r="38" spans="2:5" ht="15.75" customHeight="1" x14ac:dyDescent="0.25">
      <c r="B38" s="274" t="s">
        <v>81</v>
      </c>
      <c r="C38" s="274"/>
      <c r="D38" s="274"/>
      <c r="E38" s="274"/>
    </row>
    <row r="39" spans="2:5" ht="15.75" x14ac:dyDescent="0.25">
      <c r="B39" s="54"/>
      <c r="C39" s="54"/>
      <c r="D39" s="54"/>
      <c r="E39" s="55"/>
    </row>
    <row r="40" spans="2:5" ht="15.75" x14ac:dyDescent="0.25">
      <c r="B40" s="227" t="s">
        <v>82</v>
      </c>
      <c r="C40" s="227"/>
      <c r="D40" s="227"/>
      <c r="E40" s="227"/>
    </row>
    <row r="41" spans="2:5" ht="15.75" x14ac:dyDescent="0.25">
      <c r="B41" s="56"/>
      <c r="C41" s="54"/>
      <c r="D41" s="54"/>
      <c r="E41" s="55"/>
    </row>
    <row r="42" spans="2:5" ht="16.5" thickBot="1" x14ac:dyDescent="0.3">
      <c r="B42" s="227" t="s">
        <v>83</v>
      </c>
      <c r="C42" s="227"/>
      <c r="D42" s="227"/>
      <c r="E42" s="227"/>
    </row>
    <row r="43" spans="2:5" ht="15.75" x14ac:dyDescent="0.25">
      <c r="B43" s="78"/>
      <c r="C43" s="67"/>
      <c r="D43" s="67"/>
      <c r="E43" s="68" t="s">
        <v>19</v>
      </c>
    </row>
    <row r="44" spans="2:5" ht="15.75" x14ac:dyDescent="0.25">
      <c r="B44" s="69" t="s">
        <v>84</v>
      </c>
      <c r="C44" s="62" t="s">
        <v>85</v>
      </c>
      <c r="D44" s="62" t="s">
        <v>86</v>
      </c>
      <c r="E44" s="70" t="s">
        <v>68</v>
      </c>
    </row>
    <row r="45" spans="2:5" ht="15.75" x14ac:dyDescent="0.25">
      <c r="B45" s="71" t="s">
        <v>41</v>
      </c>
      <c r="C45" s="63" t="s">
        <v>87</v>
      </c>
      <c r="D45" s="64">
        <v>8.3299999999999999E-2</v>
      </c>
      <c r="E45" s="79">
        <f>D45*E35</f>
        <v>0</v>
      </c>
    </row>
    <row r="46" spans="2:5" ht="15.75" x14ac:dyDescent="0.25">
      <c r="B46" s="71" t="s">
        <v>44</v>
      </c>
      <c r="C46" s="63" t="s">
        <v>88</v>
      </c>
      <c r="D46" s="64">
        <v>0.121</v>
      </c>
      <c r="E46" s="79">
        <f>D46*E35</f>
        <v>0</v>
      </c>
    </row>
    <row r="47" spans="2:5" ht="15.75" x14ac:dyDescent="0.25">
      <c r="B47" s="233" t="s">
        <v>77</v>
      </c>
      <c r="C47" s="234"/>
      <c r="D47" s="65">
        <f>SUM(D45:D46)</f>
        <v>0.20429999999999998</v>
      </c>
      <c r="E47" s="80">
        <f>SUM(E45:E46)</f>
        <v>0</v>
      </c>
    </row>
    <row r="48" spans="2:5" ht="16.5" thickBot="1" x14ac:dyDescent="0.3">
      <c r="B48" s="74" t="s">
        <v>47</v>
      </c>
      <c r="C48" s="75" t="s">
        <v>89</v>
      </c>
      <c r="D48" s="81">
        <v>7.3899999999999993E-2</v>
      </c>
      <c r="E48" s="82">
        <f>D48*E35</f>
        <v>0</v>
      </c>
    </row>
    <row r="49" spans="2:5" ht="15.75" customHeight="1" x14ac:dyDescent="0.25">
      <c r="B49" s="275" t="s">
        <v>90</v>
      </c>
      <c r="C49" s="275"/>
      <c r="D49" s="275"/>
      <c r="E49" s="275"/>
    </row>
    <row r="50" spans="2:5" ht="15.75" customHeight="1" x14ac:dyDescent="0.25">
      <c r="B50" s="274" t="s">
        <v>91</v>
      </c>
      <c r="C50" s="274"/>
      <c r="D50" s="274"/>
      <c r="E50" s="274"/>
    </row>
    <row r="51" spans="2:5" ht="15.75" customHeight="1" x14ac:dyDescent="0.25">
      <c r="B51" s="274" t="s">
        <v>92</v>
      </c>
      <c r="C51" s="274"/>
      <c r="D51" s="274"/>
      <c r="E51" s="274"/>
    </row>
    <row r="52" spans="2:5" ht="15.75" x14ac:dyDescent="0.25">
      <c r="B52" s="54"/>
      <c r="C52" s="54"/>
      <c r="D52" s="54"/>
      <c r="E52" s="55"/>
    </row>
    <row r="53" spans="2:5" ht="16.5" customHeight="1" thickBot="1" x14ac:dyDescent="0.3">
      <c r="B53" s="276" t="s">
        <v>93</v>
      </c>
      <c r="C53" s="276"/>
      <c r="D53" s="276"/>
      <c r="E53" s="276"/>
    </row>
    <row r="54" spans="2:5" ht="15.75" x14ac:dyDescent="0.25">
      <c r="B54" s="277"/>
      <c r="C54" s="278"/>
      <c r="D54" s="279"/>
      <c r="E54" s="68" t="s">
        <v>19</v>
      </c>
    </row>
    <row r="55" spans="2:5" ht="31.5" x14ac:dyDescent="0.25">
      <c r="B55" s="69" t="s">
        <v>94</v>
      </c>
      <c r="C55" s="62" t="s">
        <v>95</v>
      </c>
      <c r="D55" s="62" t="s">
        <v>96</v>
      </c>
      <c r="E55" s="70" t="s">
        <v>68</v>
      </c>
    </row>
    <row r="56" spans="2:5" ht="15.75" customHeight="1" x14ac:dyDescent="0.25">
      <c r="B56" s="71" t="s">
        <v>41</v>
      </c>
      <c r="C56" s="63" t="s">
        <v>97</v>
      </c>
      <c r="D56" s="83">
        <v>0.2</v>
      </c>
      <c r="E56" s="280" t="s">
        <v>98</v>
      </c>
    </row>
    <row r="57" spans="2:5" ht="15.75" x14ac:dyDescent="0.25">
      <c r="B57" s="71" t="s">
        <v>44</v>
      </c>
      <c r="C57" s="63" t="s">
        <v>99</v>
      </c>
      <c r="D57" s="83">
        <v>2.5000000000000001E-2</v>
      </c>
      <c r="E57" s="280"/>
    </row>
    <row r="58" spans="2:5" ht="15.75" x14ac:dyDescent="0.25">
      <c r="B58" s="71" t="s">
        <v>47</v>
      </c>
      <c r="C58" s="63" t="s">
        <v>100</v>
      </c>
      <c r="D58" s="64">
        <v>0.03</v>
      </c>
      <c r="E58" s="280"/>
    </row>
    <row r="59" spans="2:5" ht="15.75" x14ac:dyDescent="0.25">
      <c r="B59" s="71" t="s">
        <v>52</v>
      </c>
      <c r="C59" s="63" t="s">
        <v>101</v>
      </c>
      <c r="D59" s="83">
        <v>1.4999999999999999E-2</v>
      </c>
      <c r="E59" s="280"/>
    </row>
    <row r="60" spans="2:5" ht="15.75" x14ac:dyDescent="0.25">
      <c r="B60" s="71" t="s">
        <v>73</v>
      </c>
      <c r="C60" s="63" t="s">
        <v>102</v>
      </c>
      <c r="D60" s="83">
        <v>0.01</v>
      </c>
      <c r="E60" s="280"/>
    </row>
    <row r="61" spans="2:5" ht="15.75" x14ac:dyDescent="0.25">
      <c r="B61" s="71" t="s">
        <v>75</v>
      </c>
      <c r="C61" s="63" t="s">
        <v>103</v>
      </c>
      <c r="D61" s="83">
        <v>6.0000000000000001E-3</v>
      </c>
      <c r="E61" s="280"/>
    </row>
    <row r="62" spans="2:5" ht="15.75" x14ac:dyDescent="0.25">
      <c r="B62" s="71" t="s">
        <v>78</v>
      </c>
      <c r="C62" s="63" t="s">
        <v>104</v>
      </c>
      <c r="D62" s="83">
        <v>2E-3</v>
      </c>
      <c r="E62" s="280"/>
    </row>
    <row r="63" spans="2:5" ht="15.75" x14ac:dyDescent="0.25">
      <c r="B63" s="71" t="s">
        <v>105</v>
      </c>
      <c r="C63" s="63" t="s">
        <v>106</v>
      </c>
      <c r="D63" s="83">
        <v>0.08</v>
      </c>
      <c r="E63" s="280"/>
    </row>
    <row r="64" spans="2:5" ht="31.5" customHeight="1" thickBot="1" x14ac:dyDescent="0.3">
      <c r="B64" s="230" t="s">
        <v>107</v>
      </c>
      <c r="C64" s="231"/>
      <c r="D64" s="84">
        <f>SUM(D56:D63)</f>
        <v>0.36800000000000005</v>
      </c>
      <c r="E64" s="281"/>
    </row>
    <row r="65" spans="2:5" ht="15.75" customHeight="1" x14ac:dyDescent="0.25">
      <c r="B65" s="232" t="s">
        <v>108</v>
      </c>
      <c r="C65" s="232"/>
      <c r="D65" s="232"/>
      <c r="E65" s="232"/>
    </row>
    <row r="66" spans="2:5" ht="15.75" x14ac:dyDescent="0.25">
      <c r="B66" s="54"/>
      <c r="C66" s="54"/>
      <c r="D66" s="54"/>
      <c r="E66" s="55"/>
    </row>
    <row r="67" spans="2:5" ht="16.5" thickBot="1" x14ac:dyDescent="0.3">
      <c r="B67" s="227" t="s">
        <v>109</v>
      </c>
      <c r="C67" s="227"/>
      <c r="D67" s="227"/>
      <c r="E67" s="227"/>
    </row>
    <row r="68" spans="2:5" ht="15.75" x14ac:dyDescent="0.25">
      <c r="B68" s="78"/>
      <c r="C68" s="67"/>
      <c r="D68" s="67"/>
      <c r="E68" s="68" t="s">
        <v>19</v>
      </c>
    </row>
    <row r="69" spans="2:5" ht="15.75" x14ac:dyDescent="0.25">
      <c r="B69" s="69" t="s">
        <v>110</v>
      </c>
      <c r="C69" s="62" t="s">
        <v>111</v>
      </c>
      <c r="D69" s="62"/>
      <c r="E69" s="70" t="s">
        <v>68</v>
      </c>
    </row>
    <row r="70" spans="2:5" ht="15.75" x14ac:dyDescent="0.25">
      <c r="B70" s="71" t="s">
        <v>41</v>
      </c>
      <c r="C70" s="63" t="s">
        <v>112</v>
      </c>
      <c r="D70" s="63"/>
      <c r="E70" s="85">
        <f>'Repositor - Memória de Cálculo'!D15</f>
        <v>0</v>
      </c>
    </row>
    <row r="71" spans="2:5" ht="15.75" x14ac:dyDescent="0.25">
      <c r="B71" s="71" t="s">
        <v>44</v>
      </c>
      <c r="C71" s="63" t="s">
        <v>113</v>
      </c>
      <c r="D71" s="63"/>
      <c r="E71" s="79">
        <f>'Repositor - Memória de Cálculo'!D29</f>
        <v>0</v>
      </c>
    </row>
    <row r="72" spans="2:5" ht="15.75" x14ac:dyDescent="0.25">
      <c r="B72" s="71" t="s">
        <v>47</v>
      </c>
      <c r="C72" s="63" t="s">
        <v>114</v>
      </c>
      <c r="D72" s="63"/>
      <c r="E72" s="79">
        <v>0</v>
      </c>
    </row>
    <row r="73" spans="2:5" ht="15.75" x14ac:dyDescent="0.25">
      <c r="B73" s="71" t="s">
        <v>52</v>
      </c>
      <c r="C73" s="63" t="s">
        <v>115</v>
      </c>
      <c r="D73" s="63"/>
      <c r="E73" s="79" t="s">
        <v>243</v>
      </c>
    </row>
    <row r="74" spans="2:5" ht="15.75" x14ac:dyDescent="0.25">
      <c r="B74" s="71" t="s">
        <v>73</v>
      </c>
      <c r="C74" s="63" t="s">
        <v>116</v>
      </c>
      <c r="D74" s="63"/>
      <c r="E74" s="79">
        <v>0</v>
      </c>
    </row>
    <row r="75" spans="2:5" ht="16.5" thickBot="1" x14ac:dyDescent="0.3">
      <c r="B75" s="230" t="s">
        <v>77</v>
      </c>
      <c r="C75" s="231"/>
      <c r="D75" s="86"/>
      <c r="E75" s="87">
        <f>SUM(E70:E74)</f>
        <v>0</v>
      </c>
    </row>
    <row r="76" spans="2:5" ht="15.75" customHeight="1" x14ac:dyDescent="0.25">
      <c r="B76" s="232" t="s">
        <v>117</v>
      </c>
      <c r="C76" s="232"/>
      <c r="D76" s="232"/>
      <c r="E76" s="232"/>
    </row>
    <row r="77" spans="2:5" ht="15.75" customHeight="1" x14ac:dyDescent="0.25">
      <c r="B77" s="232" t="s">
        <v>118</v>
      </c>
      <c r="C77" s="232"/>
      <c r="D77" s="232"/>
      <c r="E77" s="232"/>
    </row>
    <row r="78" spans="2:5" ht="15.75" x14ac:dyDescent="0.25">
      <c r="B78" s="54"/>
      <c r="C78" s="54"/>
      <c r="D78" s="54"/>
      <c r="E78" s="55"/>
    </row>
    <row r="79" spans="2:5" ht="16.5" thickBot="1" x14ac:dyDescent="0.3">
      <c r="B79" s="227" t="s">
        <v>119</v>
      </c>
      <c r="C79" s="227"/>
      <c r="D79" s="227"/>
      <c r="E79" s="227"/>
    </row>
    <row r="80" spans="2:5" ht="15.75" x14ac:dyDescent="0.25">
      <c r="B80" s="228"/>
      <c r="C80" s="229"/>
      <c r="D80" s="229"/>
      <c r="E80" s="68" t="s">
        <v>19</v>
      </c>
    </row>
    <row r="81" spans="2:5" ht="15.75" x14ac:dyDescent="0.25">
      <c r="B81" s="69">
        <v>2</v>
      </c>
      <c r="C81" s="62" t="s">
        <v>120</v>
      </c>
      <c r="D81" s="62"/>
      <c r="E81" s="70" t="s">
        <v>68</v>
      </c>
    </row>
    <row r="82" spans="2:5" ht="15.75" x14ac:dyDescent="0.25">
      <c r="B82" s="71" t="s">
        <v>84</v>
      </c>
      <c r="C82" s="63" t="s">
        <v>85</v>
      </c>
      <c r="D82" s="63"/>
      <c r="E82" s="79">
        <f>E47</f>
        <v>0</v>
      </c>
    </row>
    <row r="83" spans="2:5" ht="15.75" x14ac:dyDescent="0.25">
      <c r="B83" s="71" t="s">
        <v>94</v>
      </c>
      <c r="C83" s="63" t="s">
        <v>121</v>
      </c>
      <c r="D83" s="63"/>
      <c r="E83" s="79">
        <f>(E36+E48)</f>
        <v>0</v>
      </c>
    </row>
    <row r="84" spans="2:5" ht="15.75" x14ac:dyDescent="0.25">
      <c r="B84" s="71" t="s">
        <v>110</v>
      </c>
      <c r="C84" s="63" t="s">
        <v>111</v>
      </c>
      <c r="D84" s="63"/>
      <c r="E84" s="79">
        <f>E75</f>
        <v>0</v>
      </c>
    </row>
    <row r="85" spans="2:5" ht="16.5" thickBot="1" x14ac:dyDescent="0.3">
      <c r="B85" s="230" t="s">
        <v>77</v>
      </c>
      <c r="C85" s="231"/>
      <c r="D85" s="86"/>
      <c r="E85" s="87">
        <f>SUM(E82:E84)</f>
        <v>0</v>
      </c>
    </row>
    <row r="86" spans="2:5" ht="15.75" customHeight="1" x14ac:dyDescent="0.25">
      <c r="B86" s="232" t="s">
        <v>122</v>
      </c>
      <c r="C86" s="232"/>
      <c r="D86" s="232"/>
      <c r="E86" s="232"/>
    </row>
    <row r="87" spans="2:5" ht="15.75" x14ac:dyDescent="0.25">
      <c r="B87" s="232"/>
      <c r="C87" s="232"/>
      <c r="D87" s="232"/>
      <c r="E87" s="232"/>
    </row>
    <row r="88" spans="2:5" ht="16.5" thickBot="1" x14ac:dyDescent="0.3">
      <c r="B88" s="227" t="s">
        <v>123</v>
      </c>
      <c r="C88" s="227"/>
      <c r="D88" s="227"/>
      <c r="E88" s="227"/>
    </row>
    <row r="89" spans="2:5" ht="15.75" x14ac:dyDescent="0.25">
      <c r="B89" s="228"/>
      <c r="C89" s="229"/>
      <c r="D89" s="229"/>
      <c r="E89" s="68" t="s">
        <v>19</v>
      </c>
    </row>
    <row r="90" spans="2:5" ht="15.75" x14ac:dyDescent="0.25">
      <c r="B90" s="69">
        <v>3</v>
      </c>
      <c r="C90" s="62" t="s">
        <v>124</v>
      </c>
      <c r="D90" s="62" t="s">
        <v>86</v>
      </c>
      <c r="E90" s="70" t="s">
        <v>68</v>
      </c>
    </row>
    <row r="91" spans="2:5" ht="15.75" x14ac:dyDescent="0.25">
      <c r="B91" s="71" t="s">
        <v>41</v>
      </c>
      <c r="C91" s="88" t="s">
        <v>125</v>
      </c>
      <c r="D91" s="64">
        <v>1.8100000000000002E-2</v>
      </c>
      <c r="E91" s="79">
        <f>D91*E35</f>
        <v>0</v>
      </c>
    </row>
    <row r="92" spans="2:5" ht="15.75" x14ac:dyDescent="0.25">
      <c r="B92" s="71" t="s">
        <v>44</v>
      </c>
      <c r="C92" s="88" t="s">
        <v>126</v>
      </c>
      <c r="D92" s="64">
        <v>1.4E-3</v>
      </c>
      <c r="E92" s="79">
        <f>D92*E35</f>
        <v>0</v>
      </c>
    </row>
    <row r="93" spans="2:5" ht="15.75" x14ac:dyDescent="0.25">
      <c r="B93" s="71" t="s">
        <v>47</v>
      </c>
      <c r="C93" s="88" t="s">
        <v>127</v>
      </c>
      <c r="D93" s="64">
        <v>4.0500000000000001E-2</v>
      </c>
      <c r="E93" s="79">
        <f>D93*E35</f>
        <v>0</v>
      </c>
    </row>
    <row r="94" spans="2:5" ht="15.75" x14ac:dyDescent="0.25">
      <c r="B94" s="71" t="s">
        <v>52</v>
      </c>
      <c r="C94" s="88" t="s">
        <v>128</v>
      </c>
      <c r="D94" s="64">
        <v>1.9E-3</v>
      </c>
      <c r="E94" s="79">
        <f>D94*E35</f>
        <v>0</v>
      </c>
    </row>
    <row r="95" spans="2:5" ht="15.75" x14ac:dyDescent="0.25">
      <c r="B95" s="71" t="s">
        <v>73</v>
      </c>
      <c r="C95" s="88" t="s">
        <v>129</v>
      </c>
      <c r="D95" s="64">
        <f>D94*D64</f>
        <v>6.9920000000000008E-4</v>
      </c>
      <c r="E95" s="79">
        <f>D95*E35</f>
        <v>0</v>
      </c>
    </row>
    <row r="96" spans="2:5" ht="15.75" x14ac:dyDescent="0.25">
      <c r="B96" s="71" t="s">
        <v>75</v>
      </c>
      <c r="C96" s="88" t="s">
        <v>130</v>
      </c>
      <c r="D96" s="64">
        <v>4.4999999999999997E-3</v>
      </c>
      <c r="E96" s="79">
        <f>D96*E35</f>
        <v>0</v>
      </c>
    </row>
    <row r="97" spans="2:5" ht="16.5" thickBot="1" x14ac:dyDescent="0.3">
      <c r="B97" s="230" t="s">
        <v>77</v>
      </c>
      <c r="C97" s="231"/>
      <c r="D97" s="84">
        <f>SUM(D91:D96)</f>
        <v>6.7099199999999998E-2</v>
      </c>
      <c r="E97" s="87">
        <f>SUM(E91:E96)</f>
        <v>0</v>
      </c>
    </row>
    <row r="98" spans="2:5" ht="15.75" customHeight="1" x14ac:dyDescent="0.25">
      <c r="B98" s="232" t="s">
        <v>131</v>
      </c>
      <c r="C98" s="232"/>
      <c r="D98" s="232"/>
      <c r="E98" s="232"/>
    </row>
    <row r="99" spans="2:5" ht="15.75" x14ac:dyDescent="0.25">
      <c r="B99" s="54"/>
      <c r="C99" s="54"/>
      <c r="D99" s="54"/>
      <c r="E99" s="55"/>
    </row>
    <row r="100" spans="2:5" ht="15.75" x14ac:dyDescent="0.25">
      <c r="B100" s="227" t="s">
        <v>132</v>
      </c>
      <c r="C100" s="227"/>
      <c r="D100" s="227"/>
      <c r="E100" s="227"/>
    </row>
    <row r="101" spans="2:5" ht="15.75" x14ac:dyDescent="0.25">
      <c r="B101" s="54"/>
      <c r="C101" s="54"/>
      <c r="D101" s="54"/>
      <c r="E101" s="55"/>
    </row>
    <row r="102" spans="2:5" ht="16.5" thickBot="1" x14ac:dyDescent="0.3">
      <c r="B102" s="227" t="s">
        <v>133</v>
      </c>
      <c r="C102" s="227"/>
      <c r="D102" s="227"/>
      <c r="E102" s="227"/>
    </row>
    <row r="103" spans="2:5" ht="15.75" x14ac:dyDescent="0.25">
      <c r="B103" s="238"/>
      <c r="C103" s="239"/>
      <c r="D103" s="239"/>
      <c r="E103" s="68" t="s">
        <v>19</v>
      </c>
    </row>
    <row r="104" spans="2:5" ht="15.75" x14ac:dyDescent="0.25">
      <c r="B104" s="69" t="s">
        <v>134</v>
      </c>
      <c r="C104" s="62" t="s">
        <v>135</v>
      </c>
      <c r="D104" s="62" t="s">
        <v>86</v>
      </c>
      <c r="E104" s="70" t="s">
        <v>68</v>
      </c>
    </row>
    <row r="105" spans="2:5" ht="15.75" x14ac:dyDescent="0.25">
      <c r="B105" s="71" t="s">
        <v>41</v>
      </c>
      <c r="C105" s="63" t="s">
        <v>136</v>
      </c>
      <c r="D105" s="64">
        <v>9.4999999999999998E-3</v>
      </c>
      <c r="E105" s="79">
        <f>D105*E35</f>
        <v>0</v>
      </c>
    </row>
    <row r="106" spans="2:5" ht="15.75" x14ac:dyDescent="0.25">
      <c r="B106" s="71" t="s">
        <v>44</v>
      </c>
      <c r="C106" s="63" t="s">
        <v>137</v>
      </c>
      <c r="D106" s="64">
        <v>4.1700000000000001E-2</v>
      </c>
      <c r="E106" s="79">
        <f>D106*E35</f>
        <v>0</v>
      </c>
    </row>
    <row r="107" spans="2:5" ht="15.75" x14ac:dyDescent="0.25">
      <c r="B107" s="71" t="s">
        <v>47</v>
      </c>
      <c r="C107" s="63" t="s">
        <v>138</v>
      </c>
      <c r="D107" s="64">
        <v>1E-3</v>
      </c>
      <c r="E107" s="79">
        <f>D107*E35</f>
        <v>0</v>
      </c>
    </row>
    <row r="108" spans="2:5" ht="15.75" x14ac:dyDescent="0.25">
      <c r="B108" s="71" t="s">
        <v>52</v>
      </c>
      <c r="C108" s="63" t="s">
        <v>139</v>
      </c>
      <c r="D108" s="64">
        <v>6.3E-3</v>
      </c>
      <c r="E108" s="79">
        <f>D108*E35</f>
        <v>0</v>
      </c>
    </row>
    <row r="109" spans="2:5" ht="15.75" x14ac:dyDescent="0.25">
      <c r="B109" s="71" t="s">
        <v>73</v>
      </c>
      <c r="C109" s="63" t="s">
        <v>140</v>
      </c>
      <c r="D109" s="64">
        <v>2.0000000000000001E-4</v>
      </c>
      <c r="E109" s="79">
        <f>D109*E35</f>
        <v>0</v>
      </c>
    </row>
    <row r="110" spans="2:5" ht="15.75" x14ac:dyDescent="0.25">
      <c r="B110" s="71" t="s">
        <v>75</v>
      </c>
      <c r="C110" s="63" t="s">
        <v>141</v>
      </c>
      <c r="D110" s="64">
        <v>0</v>
      </c>
      <c r="E110" s="79">
        <v>0</v>
      </c>
    </row>
    <row r="111" spans="2:5" ht="16.5" thickBot="1" x14ac:dyDescent="0.3">
      <c r="B111" s="230" t="s">
        <v>107</v>
      </c>
      <c r="C111" s="231"/>
      <c r="D111" s="84">
        <f>SUM(D105:D110)</f>
        <v>5.8700000000000002E-2</v>
      </c>
      <c r="E111" s="87">
        <f>SUM(E105:E110)</f>
        <v>0</v>
      </c>
    </row>
    <row r="112" spans="2:5" ht="15.75" customHeight="1" x14ac:dyDescent="0.25">
      <c r="B112" s="232" t="s">
        <v>142</v>
      </c>
      <c r="C112" s="232"/>
      <c r="D112" s="232"/>
      <c r="E112" s="232"/>
    </row>
    <row r="113" spans="2:5" ht="15.75" customHeight="1" x14ac:dyDescent="0.25">
      <c r="B113" s="232" t="s">
        <v>143</v>
      </c>
      <c r="C113" s="232"/>
      <c r="D113" s="232"/>
      <c r="E113" s="232"/>
    </row>
    <row r="114" spans="2:5" ht="15.75" x14ac:dyDescent="0.25">
      <c r="B114" s="54"/>
      <c r="C114" s="54"/>
      <c r="D114" s="54"/>
      <c r="E114" s="54"/>
    </row>
    <row r="115" spans="2:5" ht="16.5" thickBot="1" x14ac:dyDescent="0.3">
      <c r="B115" s="227" t="s">
        <v>144</v>
      </c>
      <c r="C115" s="227"/>
      <c r="D115" s="227"/>
      <c r="E115" s="227"/>
    </row>
    <row r="116" spans="2:5" ht="15.75" x14ac:dyDescent="0.25">
      <c r="B116" s="238"/>
      <c r="C116" s="239"/>
      <c r="D116" s="239"/>
      <c r="E116" s="68" t="s">
        <v>19</v>
      </c>
    </row>
    <row r="117" spans="2:5" ht="15.75" x14ac:dyDescent="0.25">
      <c r="B117" s="69" t="s">
        <v>145</v>
      </c>
      <c r="C117" s="62" t="s">
        <v>146</v>
      </c>
      <c r="D117" s="62"/>
      <c r="E117" s="70" t="s">
        <v>68</v>
      </c>
    </row>
    <row r="118" spans="2:5" ht="15.75" x14ac:dyDescent="0.25">
      <c r="B118" s="71" t="s">
        <v>41</v>
      </c>
      <c r="C118" s="63" t="s">
        <v>147</v>
      </c>
      <c r="D118" s="63"/>
      <c r="E118" s="79">
        <v>0</v>
      </c>
    </row>
    <row r="119" spans="2:5" ht="16.5" thickBot="1" x14ac:dyDescent="0.3">
      <c r="B119" s="230" t="s">
        <v>77</v>
      </c>
      <c r="C119" s="231"/>
      <c r="D119" s="86"/>
      <c r="E119" s="82">
        <f>SUM(E118)</f>
        <v>0</v>
      </c>
    </row>
    <row r="120" spans="2:5" ht="15.75" x14ac:dyDescent="0.25">
      <c r="B120" s="54"/>
      <c r="C120" s="54"/>
      <c r="D120" s="54"/>
      <c r="E120" s="55"/>
    </row>
    <row r="121" spans="2:5" ht="15" customHeight="1" x14ac:dyDescent="0.25">
      <c r="B121" s="276" t="s">
        <v>148</v>
      </c>
      <c r="C121" s="276"/>
      <c r="D121" s="276"/>
      <c r="E121" s="276"/>
    </row>
    <row r="122" spans="2:5" ht="15.75" customHeight="1" thickBot="1" x14ac:dyDescent="0.3">
      <c r="B122" s="276"/>
      <c r="C122" s="276"/>
      <c r="D122" s="276"/>
      <c r="E122" s="276"/>
    </row>
    <row r="123" spans="2:5" ht="15.75" x14ac:dyDescent="0.25">
      <c r="B123" s="89">
        <v>4</v>
      </c>
      <c r="C123" s="90" t="s">
        <v>149</v>
      </c>
      <c r="D123" s="90"/>
      <c r="E123" s="91" t="s">
        <v>68</v>
      </c>
    </row>
    <row r="124" spans="2:5" ht="15.75" x14ac:dyDescent="0.25">
      <c r="B124" s="71" t="s">
        <v>134</v>
      </c>
      <c r="C124" s="63" t="s">
        <v>135</v>
      </c>
      <c r="D124" s="63"/>
      <c r="E124" s="79">
        <f>E111</f>
        <v>0</v>
      </c>
    </row>
    <row r="125" spans="2:5" ht="15.75" x14ac:dyDescent="0.25">
      <c r="B125" s="71" t="s">
        <v>145</v>
      </c>
      <c r="C125" s="63" t="s">
        <v>150</v>
      </c>
      <c r="D125" s="63"/>
      <c r="E125" s="79">
        <v>0</v>
      </c>
    </row>
    <row r="126" spans="2:5" ht="16.5" thickBot="1" x14ac:dyDescent="0.3">
      <c r="B126" s="230" t="s">
        <v>77</v>
      </c>
      <c r="C126" s="231"/>
      <c r="D126" s="86"/>
      <c r="E126" s="87">
        <f>SUM(E124:E125)</f>
        <v>0</v>
      </c>
    </row>
    <row r="127" spans="2:5" ht="15.75" x14ac:dyDescent="0.25">
      <c r="B127" s="54"/>
      <c r="C127" s="54"/>
      <c r="D127" s="54"/>
      <c r="E127" s="55"/>
    </row>
    <row r="128" spans="2:5" ht="16.5" thickBot="1" x14ac:dyDescent="0.3">
      <c r="B128" s="227" t="s">
        <v>151</v>
      </c>
      <c r="C128" s="227"/>
      <c r="D128" s="227"/>
      <c r="E128" s="227"/>
    </row>
    <row r="129" spans="2:5" ht="15.75" x14ac:dyDescent="0.25">
      <c r="B129" s="228"/>
      <c r="C129" s="229"/>
      <c r="D129" s="229"/>
      <c r="E129" s="68" t="s">
        <v>19</v>
      </c>
    </row>
    <row r="130" spans="2:5" ht="15.75" x14ac:dyDescent="0.25">
      <c r="B130" s="69">
        <v>5</v>
      </c>
      <c r="C130" s="92" t="s">
        <v>152</v>
      </c>
      <c r="D130" s="92" t="s">
        <v>86</v>
      </c>
      <c r="E130" s="70" t="s">
        <v>68</v>
      </c>
    </row>
    <row r="131" spans="2:5" ht="16.5" x14ac:dyDescent="0.25">
      <c r="B131" s="71" t="s">
        <v>41</v>
      </c>
      <c r="C131" s="63" t="s">
        <v>153</v>
      </c>
      <c r="D131" s="77"/>
      <c r="E131" s="93">
        <f>'Repositor - Uniforme'!H13</f>
        <v>0</v>
      </c>
    </row>
    <row r="132" spans="2:5" ht="15.75" x14ac:dyDescent="0.25">
      <c r="B132" s="71" t="s">
        <v>44</v>
      </c>
      <c r="C132" s="63" t="s">
        <v>154</v>
      </c>
      <c r="D132" s="77"/>
      <c r="E132" s="79">
        <v>0</v>
      </c>
    </row>
    <row r="133" spans="2:5" ht="15.75" x14ac:dyDescent="0.25">
      <c r="B133" s="71" t="s">
        <v>47</v>
      </c>
      <c r="C133" s="63" t="s">
        <v>155</v>
      </c>
      <c r="D133" s="77"/>
      <c r="E133" s="79">
        <f>'Relógio de Ponto'!E5</f>
        <v>0</v>
      </c>
    </row>
    <row r="134" spans="2:5" ht="15.75" x14ac:dyDescent="0.25">
      <c r="B134" s="71" t="s">
        <v>52</v>
      </c>
      <c r="C134" s="63" t="s">
        <v>76</v>
      </c>
      <c r="D134" s="77"/>
      <c r="E134" s="79"/>
    </row>
    <row r="135" spans="2:5" ht="16.5" thickBot="1" x14ac:dyDescent="0.3">
      <c r="B135" s="230" t="s">
        <v>107</v>
      </c>
      <c r="C135" s="231"/>
      <c r="D135" s="86"/>
      <c r="E135" s="87">
        <f>SUM(E131:E134)</f>
        <v>0</v>
      </c>
    </row>
    <row r="136" spans="2:5" ht="15.75" x14ac:dyDescent="0.25">
      <c r="B136" s="54" t="s">
        <v>156</v>
      </c>
      <c r="C136" s="54"/>
      <c r="D136" s="54"/>
      <c r="E136" s="55"/>
    </row>
    <row r="137" spans="2:5" ht="15.75" x14ac:dyDescent="0.25">
      <c r="B137" s="54"/>
      <c r="C137" s="54"/>
      <c r="D137" s="54"/>
      <c r="E137" s="55"/>
    </row>
    <row r="138" spans="2:5" ht="16.5" thickBot="1" x14ac:dyDescent="0.3">
      <c r="B138" s="227" t="s">
        <v>157</v>
      </c>
      <c r="C138" s="227"/>
      <c r="D138" s="227"/>
      <c r="E138" s="227"/>
    </row>
    <row r="139" spans="2:5" ht="15.75" x14ac:dyDescent="0.25">
      <c r="B139" s="228"/>
      <c r="C139" s="229"/>
      <c r="D139" s="229"/>
      <c r="E139" s="68" t="s">
        <v>19</v>
      </c>
    </row>
    <row r="140" spans="2:5" ht="15.75" x14ac:dyDescent="0.25">
      <c r="B140" s="69">
        <v>6</v>
      </c>
      <c r="C140" s="92" t="s">
        <v>158</v>
      </c>
      <c r="D140" s="92" t="s">
        <v>86</v>
      </c>
      <c r="E140" s="70" t="s">
        <v>68</v>
      </c>
    </row>
    <row r="141" spans="2:5" ht="15.75" x14ac:dyDescent="0.25">
      <c r="B141" s="71" t="s">
        <v>41</v>
      </c>
      <c r="C141" s="63" t="s">
        <v>159</v>
      </c>
      <c r="D141" s="64">
        <v>0.03</v>
      </c>
      <c r="E141" s="79">
        <f>D141*(E135+E126+E97+E85+E35)</f>
        <v>0</v>
      </c>
    </row>
    <row r="142" spans="2:5" ht="15.75" x14ac:dyDescent="0.25">
      <c r="B142" s="71" t="s">
        <v>44</v>
      </c>
      <c r="C142" s="63" t="s">
        <v>160</v>
      </c>
      <c r="D142" s="64">
        <v>6.7900000000000002E-2</v>
      </c>
      <c r="E142" s="79">
        <f>D142*(E135+E126+E97+E85+E35+E141)</f>
        <v>0</v>
      </c>
    </row>
    <row r="143" spans="2:5" ht="15.75" x14ac:dyDescent="0.25">
      <c r="B143" s="71" t="s">
        <v>47</v>
      </c>
      <c r="C143" s="63" t="s">
        <v>161</v>
      </c>
      <c r="D143" s="64">
        <f>SUM(D144:D146)</f>
        <v>0.14250000000000002</v>
      </c>
      <c r="E143" s="79">
        <f>D143*(E142+E141+E135+E126+E97+E85+E35)</f>
        <v>0</v>
      </c>
    </row>
    <row r="144" spans="2:5" ht="15.75" x14ac:dyDescent="0.25">
      <c r="B144" s="71"/>
      <c r="C144" s="63" t="s">
        <v>162</v>
      </c>
      <c r="D144" s="64">
        <v>1.6500000000000001E-2</v>
      </c>
      <c r="E144" s="79"/>
    </row>
    <row r="145" spans="2:5" ht="15.75" x14ac:dyDescent="0.25">
      <c r="B145" s="71"/>
      <c r="C145" s="63" t="s">
        <v>163</v>
      </c>
      <c r="D145" s="64">
        <v>7.5999999999999998E-2</v>
      </c>
      <c r="E145" s="79"/>
    </row>
    <row r="146" spans="2:5" ht="15.75" x14ac:dyDescent="0.25">
      <c r="B146" s="71"/>
      <c r="C146" s="63" t="s">
        <v>164</v>
      </c>
      <c r="D146" s="64">
        <v>0.05</v>
      </c>
      <c r="E146" s="79"/>
    </row>
    <row r="147" spans="2:5" ht="16.5" thickBot="1" x14ac:dyDescent="0.3">
      <c r="B147" s="230" t="s">
        <v>107</v>
      </c>
      <c r="C147" s="231"/>
      <c r="D147" s="84">
        <f>D141+D142+D143</f>
        <v>0.2404</v>
      </c>
      <c r="E147" s="87">
        <f>SUM(E141:E146)</f>
        <v>0</v>
      </c>
    </row>
    <row r="148" spans="2:5" ht="15.75" x14ac:dyDescent="0.25">
      <c r="B148" s="232" t="s">
        <v>165</v>
      </c>
      <c r="C148" s="232"/>
      <c r="D148" s="232"/>
      <c r="E148" s="232"/>
    </row>
    <row r="149" spans="2:5" ht="15.75" x14ac:dyDescent="0.25">
      <c r="B149" s="54"/>
      <c r="C149" s="54"/>
      <c r="D149" s="54"/>
      <c r="E149" s="55"/>
    </row>
    <row r="150" spans="2:5" ht="16.5" thickBot="1" x14ac:dyDescent="0.3">
      <c r="B150" s="227" t="s">
        <v>166</v>
      </c>
      <c r="C150" s="227"/>
      <c r="D150" s="227"/>
      <c r="E150" s="227"/>
    </row>
    <row r="151" spans="2:5" ht="15.75" x14ac:dyDescent="0.25">
      <c r="B151" s="228"/>
      <c r="C151" s="229"/>
      <c r="D151" s="229"/>
      <c r="E151" s="68" t="s">
        <v>19</v>
      </c>
    </row>
    <row r="152" spans="2:5" ht="15.75" x14ac:dyDescent="0.25">
      <c r="B152" s="69"/>
      <c r="C152" s="62" t="s">
        <v>167</v>
      </c>
      <c r="D152" s="62"/>
      <c r="E152" s="70" t="s">
        <v>68</v>
      </c>
    </row>
    <row r="153" spans="2:5" ht="15.75" x14ac:dyDescent="0.25">
      <c r="B153" s="69" t="s">
        <v>41</v>
      </c>
      <c r="C153" s="63" t="s">
        <v>168</v>
      </c>
      <c r="D153" s="63"/>
      <c r="E153" s="79">
        <f>E35</f>
        <v>0</v>
      </c>
    </row>
    <row r="154" spans="2:5" ht="15.75" x14ac:dyDescent="0.25">
      <c r="B154" s="69" t="s">
        <v>44</v>
      </c>
      <c r="C154" s="63" t="s">
        <v>82</v>
      </c>
      <c r="D154" s="63"/>
      <c r="E154" s="79">
        <f>E85</f>
        <v>0</v>
      </c>
    </row>
    <row r="155" spans="2:5" ht="15.75" x14ac:dyDescent="0.25">
      <c r="B155" s="69" t="s">
        <v>47</v>
      </c>
      <c r="C155" s="63" t="s">
        <v>169</v>
      </c>
      <c r="D155" s="63"/>
      <c r="E155" s="79">
        <f>E97</f>
        <v>0</v>
      </c>
    </row>
    <row r="156" spans="2:5" ht="15.75" x14ac:dyDescent="0.25">
      <c r="B156" s="69" t="s">
        <v>52</v>
      </c>
      <c r="C156" s="63" t="s">
        <v>132</v>
      </c>
      <c r="D156" s="63"/>
      <c r="E156" s="79">
        <f>E126</f>
        <v>0</v>
      </c>
    </row>
    <row r="157" spans="2:5" ht="15.75" x14ac:dyDescent="0.25">
      <c r="B157" s="69" t="s">
        <v>73</v>
      </c>
      <c r="C157" s="63" t="s">
        <v>151</v>
      </c>
      <c r="D157" s="63"/>
      <c r="E157" s="79">
        <f>E135</f>
        <v>0</v>
      </c>
    </row>
    <row r="158" spans="2:5" ht="15.75" x14ac:dyDescent="0.25">
      <c r="B158" s="233" t="s">
        <v>170</v>
      </c>
      <c r="C158" s="234"/>
      <c r="D158" s="62"/>
      <c r="E158" s="80">
        <f>SUM(E153:E157)</f>
        <v>0</v>
      </c>
    </row>
    <row r="159" spans="2:5" ht="15.75" x14ac:dyDescent="0.25">
      <c r="B159" s="69" t="s">
        <v>75</v>
      </c>
      <c r="C159" s="63" t="s">
        <v>171</v>
      </c>
      <c r="D159" s="63"/>
      <c r="E159" s="79">
        <f>E147</f>
        <v>0</v>
      </c>
    </row>
    <row r="160" spans="2:5" ht="16.5" thickBot="1" x14ac:dyDescent="0.3">
      <c r="B160" s="235" t="s">
        <v>172</v>
      </c>
      <c r="C160" s="236"/>
      <c r="D160" s="237"/>
      <c r="E160" s="94">
        <f>ROUND(SUM(E158:E159),2)</f>
        <v>0</v>
      </c>
    </row>
  </sheetData>
  <mergeCells count="71">
    <mergeCell ref="B79:E79"/>
    <mergeCell ref="E56:E64"/>
    <mergeCell ref="B64:C64"/>
    <mergeCell ref="B65:E65"/>
    <mergeCell ref="B67:E67"/>
    <mergeCell ref="B77:E77"/>
    <mergeCell ref="B42:E42"/>
    <mergeCell ref="B1:E1"/>
    <mergeCell ref="B2:E2"/>
    <mergeCell ref="C4:E4"/>
    <mergeCell ref="B75:C75"/>
    <mergeCell ref="C20:D20"/>
    <mergeCell ref="C5:E5"/>
    <mergeCell ref="C6:E6"/>
    <mergeCell ref="B7:C7"/>
    <mergeCell ref="B8:E8"/>
    <mergeCell ref="D9:E9"/>
    <mergeCell ref="D10:E10"/>
    <mergeCell ref="D11:E11"/>
    <mergeCell ref="D12:E12"/>
    <mergeCell ref="D13:E13"/>
    <mergeCell ref="B15:E15"/>
    <mergeCell ref="B16:C16"/>
    <mergeCell ref="B17:C17"/>
    <mergeCell ref="B19:E19"/>
    <mergeCell ref="B54:D54"/>
    <mergeCell ref="C21:D21"/>
    <mergeCell ref="C22:D22"/>
    <mergeCell ref="C23:D23"/>
    <mergeCell ref="C24:D24"/>
    <mergeCell ref="B26:E26"/>
    <mergeCell ref="B35:C35"/>
    <mergeCell ref="B37:E37"/>
    <mergeCell ref="B38:E38"/>
    <mergeCell ref="B40:E40"/>
    <mergeCell ref="B47:C47"/>
    <mergeCell ref="B49:E49"/>
    <mergeCell ref="B50:E50"/>
    <mergeCell ref="B51:E51"/>
    <mergeCell ref="B53:E53"/>
    <mergeCell ref="B112:E112"/>
    <mergeCell ref="B85:C85"/>
    <mergeCell ref="B86:E86"/>
    <mergeCell ref="B87:E87"/>
    <mergeCell ref="B88:E88"/>
    <mergeCell ref="B89:D89"/>
    <mergeCell ref="B97:C97"/>
    <mergeCell ref="B98:E98"/>
    <mergeCell ref="B100:E100"/>
    <mergeCell ref="B102:E102"/>
    <mergeCell ref="B103:D103"/>
    <mergeCell ref="B111:C111"/>
    <mergeCell ref="B80:D80"/>
    <mergeCell ref="B76:E76"/>
    <mergeCell ref="B147:C147"/>
    <mergeCell ref="B113:E113"/>
    <mergeCell ref="B115:E115"/>
    <mergeCell ref="B116:D116"/>
    <mergeCell ref="B119:C119"/>
    <mergeCell ref="B121:E122"/>
    <mergeCell ref="B126:C126"/>
    <mergeCell ref="B128:E128"/>
    <mergeCell ref="B129:D129"/>
    <mergeCell ref="B135:C135"/>
    <mergeCell ref="B138:E138"/>
    <mergeCell ref="B139:D139"/>
    <mergeCell ref="B148:E148"/>
    <mergeCell ref="B150:E150"/>
    <mergeCell ref="B151:D151"/>
    <mergeCell ref="B158:C158"/>
    <mergeCell ref="B160:D160"/>
  </mergeCells>
  <pageMargins left="0.511811024" right="0.511811024" top="0.78740157499999996" bottom="0.78740157499999996" header="0.31496062000000002" footer="0.31496062000000002"/>
  <pageSetup paperSize="9"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5E97E-EB20-48F0-A7E2-594C656A4134}">
  <sheetPr>
    <pageSetUpPr fitToPage="1"/>
  </sheetPr>
  <dimension ref="A1:G40"/>
  <sheetViews>
    <sheetView topLeftCell="A20" workbookViewId="0">
      <selection activeCell="B21" sqref="B21"/>
    </sheetView>
  </sheetViews>
  <sheetFormatPr defaultRowHeight="15" x14ac:dyDescent="0.25"/>
  <cols>
    <col min="1" max="1" width="17.5703125" bestFit="1" customWidth="1"/>
    <col min="2" max="2" width="16.7109375" bestFit="1" customWidth="1"/>
    <col min="3" max="3" width="18.5703125" bestFit="1" customWidth="1"/>
    <col min="4" max="4" width="15.7109375" bestFit="1" customWidth="1"/>
    <col min="5" max="5" width="11.42578125" bestFit="1" customWidth="1"/>
    <col min="6" max="6" width="11.42578125" customWidth="1"/>
  </cols>
  <sheetData>
    <row r="1" spans="1:7" ht="15.75" x14ac:dyDescent="0.25">
      <c r="A1" s="285" t="s">
        <v>173</v>
      </c>
      <c r="B1" s="286"/>
      <c r="C1" s="286"/>
      <c r="D1" s="286"/>
      <c r="E1" s="286"/>
      <c r="F1" s="286"/>
      <c r="G1" s="286"/>
    </row>
    <row r="2" spans="1:7" ht="15.75" x14ac:dyDescent="0.25">
      <c r="A2" s="101"/>
      <c r="B2" s="101"/>
      <c r="C2" s="101"/>
      <c r="D2" s="101"/>
      <c r="E2" s="101"/>
      <c r="F2" s="101"/>
      <c r="G2" s="101"/>
    </row>
    <row r="3" spans="1:7" ht="15.75" x14ac:dyDescent="0.25">
      <c r="A3" s="287" t="s">
        <v>174</v>
      </c>
      <c r="B3" s="288"/>
      <c r="C3" s="288"/>
      <c r="D3" s="288"/>
      <c r="E3" s="288"/>
      <c r="F3" s="288"/>
      <c r="G3" s="288"/>
    </row>
    <row r="4" spans="1:7" ht="16.5" thickBot="1" x14ac:dyDescent="0.3">
      <c r="A4" s="53"/>
      <c r="B4" s="53"/>
      <c r="C4" s="53"/>
      <c r="D4" s="53"/>
      <c r="E4" s="53"/>
      <c r="F4" s="53"/>
      <c r="G4" s="53"/>
    </row>
    <row r="5" spans="1:7" ht="16.5" thickBot="1" x14ac:dyDescent="0.3">
      <c r="A5" s="282" t="s">
        <v>175</v>
      </c>
      <c r="B5" s="283"/>
      <c r="C5" s="283"/>
      <c r="D5" s="283"/>
      <c r="E5" s="284"/>
      <c r="F5" s="53"/>
      <c r="G5" s="53"/>
    </row>
    <row r="6" spans="1:7" ht="48" thickBot="1" x14ac:dyDescent="0.3">
      <c r="A6" s="119" t="s">
        <v>176</v>
      </c>
      <c r="B6" s="120" t="s">
        <v>177</v>
      </c>
      <c r="C6" s="120" t="s">
        <v>178</v>
      </c>
      <c r="D6" s="121" t="s">
        <v>179</v>
      </c>
      <c r="E6" s="122" t="s">
        <v>180</v>
      </c>
      <c r="F6" s="53"/>
      <c r="G6" s="53"/>
    </row>
    <row r="7" spans="1:7" ht="16.5" thickBot="1" x14ac:dyDescent="0.3">
      <c r="A7" s="123" t="s">
        <v>19</v>
      </c>
      <c r="B7" s="178"/>
      <c r="C7" s="182"/>
      <c r="D7" s="182"/>
      <c r="E7" s="180">
        <f>B7*C7*D7</f>
        <v>0</v>
      </c>
      <c r="F7" s="102"/>
      <c r="G7" s="53"/>
    </row>
    <row r="8" spans="1:7" ht="16.5" thickBot="1" x14ac:dyDescent="0.3">
      <c r="A8" s="53"/>
      <c r="B8" s="53"/>
      <c r="C8" s="53"/>
      <c r="D8" s="53"/>
      <c r="E8" s="53"/>
      <c r="F8" s="53"/>
      <c r="G8" s="53"/>
    </row>
    <row r="9" spans="1:7" ht="16.5" thickBot="1" x14ac:dyDescent="0.3">
      <c r="A9" s="282" t="s">
        <v>182</v>
      </c>
      <c r="B9" s="283"/>
      <c r="C9" s="283"/>
      <c r="D9" s="283"/>
      <c r="E9" s="284"/>
      <c r="F9" s="53"/>
      <c r="G9" s="53"/>
    </row>
    <row r="10" spans="1:7" ht="16.5" thickBot="1" x14ac:dyDescent="0.3">
      <c r="A10" s="119" t="s">
        <v>176</v>
      </c>
      <c r="B10" s="120" t="s">
        <v>183</v>
      </c>
      <c r="C10" s="120" t="s">
        <v>184</v>
      </c>
      <c r="D10" s="120" t="s">
        <v>86</v>
      </c>
      <c r="E10" s="122" t="s">
        <v>185</v>
      </c>
      <c r="F10" s="53"/>
      <c r="G10" s="53"/>
    </row>
    <row r="11" spans="1:7" ht="16.5" thickBot="1" x14ac:dyDescent="0.3">
      <c r="A11" s="123" t="s">
        <v>19</v>
      </c>
      <c r="B11" s="178">
        <f>'Repositor de Água'!E29</f>
        <v>0</v>
      </c>
      <c r="C11" s="183">
        <v>1</v>
      </c>
      <c r="D11" s="183">
        <v>0.06</v>
      </c>
      <c r="E11" s="180">
        <f>B11*C11*D11</f>
        <v>0</v>
      </c>
      <c r="F11" s="102"/>
      <c r="G11" s="53"/>
    </row>
    <row r="12" spans="1:7" ht="16.5" thickBot="1" x14ac:dyDescent="0.3">
      <c r="A12" s="53"/>
      <c r="B12" s="53"/>
      <c r="C12" s="53"/>
      <c r="D12" s="53"/>
      <c r="E12" s="53"/>
      <c r="F12" s="53"/>
      <c r="G12" s="53"/>
    </row>
    <row r="13" spans="1:7" ht="16.5" thickBot="1" x14ac:dyDescent="0.3">
      <c r="A13" s="289" t="s">
        <v>186</v>
      </c>
      <c r="B13" s="290"/>
      <c r="C13" s="290"/>
      <c r="D13" s="291"/>
      <c r="E13" s="53"/>
      <c r="F13" s="53"/>
      <c r="G13" s="53"/>
    </row>
    <row r="14" spans="1:7" ht="16.5" thickBot="1" x14ac:dyDescent="0.3">
      <c r="A14" s="119" t="s">
        <v>176</v>
      </c>
      <c r="B14" s="120" t="s">
        <v>180</v>
      </c>
      <c r="C14" s="120" t="s">
        <v>187</v>
      </c>
      <c r="D14" s="122" t="s">
        <v>188</v>
      </c>
      <c r="E14" s="53"/>
      <c r="F14" s="53"/>
      <c r="G14" s="53"/>
    </row>
    <row r="15" spans="1:7" ht="16.5" thickBot="1" x14ac:dyDescent="0.3">
      <c r="A15" s="123" t="s">
        <v>19</v>
      </c>
      <c r="B15" s="178">
        <f>E7</f>
        <v>0</v>
      </c>
      <c r="C15" s="178">
        <f>E11</f>
        <v>0</v>
      </c>
      <c r="D15" s="180">
        <f>B15-C15</f>
        <v>0</v>
      </c>
      <c r="E15" s="53"/>
      <c r="F15" s="53"/>
      <c r="G15" s="53"/>
    </row>
    <row r="16" spans="1:7" ht="15.75" x14ac:dyDescent="0.25">
      <c r="A16" s="53"/>
      <c r="B16" s="53"/>
      <c r="C16" s="53"/>
      <c r="D16" s="53"/>
      <c r="E16" s="53"/>
      <c r="F16" s="53"/>
      <c r="G16" s="53"/>
    </row>
    <row r="17" spans="1:7" ht="15.75" x14ac:dyDescent="0.25">
      <c r="A17" s="287" t="s">
        <v>189</v>
      </c>
      <c r="B17" s="288"/>
      <c r="C17" s="288"/>
      <c r="D17" s="288"/>
      <c r="E17" s="288"/>
      <c r="F17" s="288"/>
      <c r="G17" s="288"/>
    </row>
    <row r="18" spans="1:7" ht="16.5" thickBot="1" x14ac:dyDescent="0.3">
      <c r="A18" s="53"/>
      <c r="B18" s="53"/>
      <c r="C18" s="53"/>
      <c r="D18" s="53"/>
      <c r="E18" s="53"/>
      <c r="F18" s="53"/>
      <c r="G18" s="53"/>
    </row>
    <row r="19" spans="1:7" ht="16.5" thickBot="1" x14ac:dyDescent="0.3">
      <c r="A19" s="289" t="s">
        <v>190</v>
      </c>
      <c r="B19" s="290"/>
      <c r="C19" s="290"/>
      <c r="D19" s="291"/>
      <c r="E19" s="53"/>
      <c r="F19" s="53"/>
      <c r="G19" s="53"/>
    </row>
    <row r="20" spans="1:7" ht="48" thickBot="1" x14ac:dyDescent="0.3">
      <c r="A20" s="119" t="s">
        <v>176</v>
      </c>
      <c r="B20" s="125" t="s">
        <v>191</v>
      </c>
      <c r="C20" s="126" t="s">
        <v>179</v>
      </c>
      <c r="D20" s="127" t="s">
        <v>192</v>
      </c>
      <c r="E20" s="53"/>
      <c r="F20" s="53"/>
      <c r="G20" s="53"/>
    </row>
    <row r="21" spans="1:7" ht="16.5" thickBot="1" x14ac:dyDescent="0.3">
      <c r="A21" s="123" t="s">
        <v>19</v>
      </c>
      <c r="B21" s="178"/>
      <c r="C21" s="182">
        <f>D7</f>
        <v>0</v>
      </c>
      <c r="D21" s="180">
        <f>B21*C21</f>
        <v>0</v>
      </c>
      <c r="E21" s="53"/>
      <c r="F21" s="53"/>
      <c r="G21" s="53"/>
    </row>
    <row r="22" spans="1:7" ht="16.5" thickBot="1" x14ac:dyDescent="0.3">
      <c r="A22" s="53"/>
      <c r="B22" s="53"/>
      <c r="C22" s="53"/>
      <c r="D22" s="53"/>
      <c r="E22" s="53"/>
      <c r="F22" s="53"/>
      <c r="G22" s="53"/>
    </row>
    <row r="23" spans="1:7" ht="16.5" thickBot="1" x14ac:dyDescent="0.3">
      <c r="A23" s="282" t="s">
        <v>193</v>
      </c>
      <c r="B23" s="283"/>
      <c r="C23" s="283"/>
      <c r="D23" s="284"/>
      <c r="E23" s="53"/>
      <c r="F23" s="53"/>
      <c r="G23" s="53"/>
    </row>
    <row r="24" spans="1:7" ht="16.5" thickBot="1" x14ac:dyDescent="0.3">
      <c r="A24" s="119" t="s">
        <v>176</v>
      </c>
      <c r="B24" s="120" t="s">
        <v>183</v>
      </c>
      <c r="C24" s="120" t="s">
        <v>194</v>
      </c>
      <c r="D24" s="122" t="s">
        <v>185</v>
      </c>
      <c r="E24" s="53"/>
      <c r="F24" s="53"/>
      <c r="G24" s="53"/>
    </row>
    <row r="25" spans="1:7" ht="16.5" thickBot="1" x14ac:dyDescent="0.3">
      <c r="A25" s="123" t="s">
        <v>19</v>
      </c>
      <c r="B25" s="178">
        <f>D21</f>
        <v>0</v>
      </c>
      <c r="C25" s="181">
        <v>0</v>
      </c>
      <c r="D25" s="180">
        <f>C25*C21</f>
        <v>0</v>
      </c>
      <c r="E25" s="53"/>
      <c r="F25" s="53"/>
      <c r="G25" s="53"/>
    </row>
    <row r="26" spans="1:7" ht="16.5" thickBot="1" x14ac:dyDescent="0.3">
      <c r="A26" s="53"/>
      <c r="B26" s="53"/>
      <c r="C26" s="53"/>
      <c r="D26" s="53"/>
      <c r="E26" s="53"/>
      <c r="F26" s="53"/>
      <c r="G26" s="53"/>
    </row>
    <row r="27" spans="1:7" ht="16.5" thickBot="1" x14ac:dyDescent="0.3">
      <c r="A27" s="282" t="s">
        <v>195</v>
      </c>
      <c r="B27" s="283"/>
      <c r="C27" s="283"/>
      <c r="D27" s="284"/>
      <c r="E27" s="53"/>
      <c r="F27" s="53"/>
      <c r="G27" s="53"/>
    </row>
    <row r="28" spans="1:7" ht="16.5" thickBot="1" x14ac:dyDescent="0.3">
      <c r="A28" s="119" t="s">
        <v>176</v>
      </c>
      <c r="B28" s="120" t="s">
        <v>180</v>
      </c>
      <c r="C28" s="120" t="s">
        <v>185</v>
      </c>
      <c r="D28" s="122" t="s">
        <v>188</v>
      </c>
      <c r="E28" s="53"/>
      <c r="F28" s="53"/>
      <c r="G28" s="53"/>
    </row>
    <row r="29" spans="1:7" ht="16.5" thickBot="1" x14ac:dyDescent="0.3">
      <c r="A29" s="123" t="s">
        <v>19</v>
      </c>
      <c r="B29" s="178">
        <f>D21</f>
        <v>0</v>
      </c>
      <c r="C29" s="178">
        <f>D25</f>
        <v>0</v>
      </c>
      <c r="D29" s="180">
        <f>B29-C29</f>
        <v>0</v>
      </c>
      <c r="E29" s="53"/>
      <c r="F29" s="53"/>
      <c r="G29" s="53"/>
    </row>
    <row r="30" spans="1:7" ht="15.75" x14ac:dyDescent="0.25">
      <c r="A30" s="53"/>
      <c r="B30" s="53"/>
      <c r="C30" s="53"/>
      <c r="D30" s="53"/>
      <c r="E30" s="53"/>
      <c r="F30" s="53"/>
      <c r="G30" s="53"/>
    </row>
    <row r="31" spans="1:7" ht="15.75" x14ac:dyDescent="0.25">
      <c r="A31" s="53"/>
      <c r="B31" s="53"/>
      <c r="C31" s="53"/>
      <c r="D31" s="53"/>
      <c r="E31" s="53"/>
      <c r="F31" s="53"/>
      <c r="G31" s="53"/>
    </row>
    <row r="32" spans="1:7" ht="15.75" x14ac:dyDescent="0.25">
      <c r="A32" s="287" t="s">
        <v>196</v>
      </c>
      <c r="B32" s="287"/>
      <c r="C32" s="287"/>
      <c r="D32" s="287"/>
      <c r="E32" s="287"/>
      <c r="F32" s="287"/>
      <c r="G32" s="287"/>
    </row>
    <row r="33" spans="1:7" ht="16.5" thickBot="1" x14ac:dyDescent="0.3">
      <c r="A33" s="53"/>
      <c r="B33" s="53"/>
      <c r="C33" s="53"/>
      <c r="D33" s="53"/>
      <c r="E33" s="53"/>
      <c r="F33" s="53"/>
      <c r="G33" s="53"/>
    </row>
    <row r="34" spans="1:7" ht="16.5" thickBot="1" x14ac:dyDescent="0.3">
      <c r="A34" s="289" t="s">
        <v>197</v>
      </c>
      <c r="B34" s="290"/>
      <c r="C34" s="290"/>
      <c r="D34" s="291"/>
      <c r="E34" s="53"/>
      <c r="F34" s="53"/>
      <c r="G34" s="53"/>
    </row>
    <row r="35" spans="1:7" ht="16.5" thickBot="1" x14ac:dyDescent="0.3">
      <c r="A35" s="119" t="s">
        <v>176</v>
      </c>
      <c r="B35" s="120" t="s">
        <v>180</v>
      </c>
      <c r="C35" s="120" t="s">
        <v>185</v>
      </c>
      <c r="D35" s="122" t="s">
        <v>188</v>
      </c>
      <c r="E35" s="53"/>
      <c r="F35" s="53"/>
      <c r="G35" s="53"/>
    </row>
    <row r="36" spans="1:7" ht="16.5" thickBot="1" x14ac:dyDescent="0.3">
      <c r="A36" s="123" t="s">
        <v>19</v>
      </c>
      <c r="B36" s="178">
        <v>0</v>
      </c>
      <c r="C36" s="178">
        <v>0</v>
      </c>
      <c r="D36" s="180">
        <f>B36-C36</f>
        <v>0</v>
      </c>
      <c r="E36" s="53"/>
      <c r="F36" s="53"/>
      <c r="G36" s="53"/>
    </row>
    <row r="37" spans="1:7" ht="16.5" thickBot="1" x14ac:dyDescent="0.3">
      <c r="A37" s="53"/>
      <c r="B37" s="53"/>
      <c r="C37" s="53"/>
      <c r="D37" s="53"/>
      <c r="E37" s="53"/>
      <c r="F37" s="53"/>
      <c r="G37" s="53"/>
    </row>
    <row r="38" spans="1:7" ht="16.5" thickBot="1" x14ac:dyDescent="0.3">
      <c r="A38" s="282" t="s">
        <v>198</v>
      </c>
      <c r="B38" s="283"/>
      <c r="C38" s="283"/>
      <c r="D38" s="283"/>
      <c r="E38" s="283"/>
      <c r="F38" s="283"/>
      <c r="G38" s="284"/>
    </row>
    <row r="39" spans="1:7" ht="48" thickBot="1" x14ac:dyDescent="0.3">
      <c r="A39" s="119" t="s">
        <v>176</v>
      </c>
      <c r="B39" s="120" t="s">
        <v>199</v>
      </c>
      <c r="C39" s="120" t="s">
        <v>200</v>
      </c>
      <c r="D39" s="120" t="s">
        <v>201</v>
      </c>
      <c r="E39" s="121" t="s">
        <v>202</v>
      </c>
      <c r="F39" s="128" t="s">
        <v>203</v>
      </c>
      <c r="G39" s="122" t="s">
        <v>77</v>
      </c>
    </row>
    <row r="40" spans="1:7" ht="16.5" thickBot="1" x14ac:dyDescent="0.3">
      <c r="A40" s="123" t="s">
        <v>19</v>
      </c>
      <c r="B40" s="178">
        <f>D15</f>
        <v>0</v>
      </c>
      <c r="C40" s="178">
        <f>D29</f>
        <v>0</v>
      </c>
      <c r="D40" s="178">
        <v>0</v>
      </c>
      <c r="E40" s="178">
        <f>D36</f>
        <v>0</v>
      </c>
      <c r="F40" s="179">
        <v>0</v>
      </c>
      <c r="G40" s="180">
        <f>SUM(B40:F40)</f>
        <v>0</v>
      </c>
    </row>
  </sheetData>
  <mergeCells count="12">
    <mergeCell ref="A38:G38"/>
    <mergeCell ref="A1:G1"/>
    <mergeCell ref="A3:G3"/>
    <mergeCell ref="A5:E5"/>
    <mergeCell ref="A9:E9"/>
    <mergeCell ref="A13:D13"/>
    <mergeCell ref="A17:G17"/>
    <mergeCell ref="A19:D19"/>
    <mergeCell ref="A23:D23"/>
    <mergeCell ref="A27:D27"/>
    <mergeCell ref="A32:G32"/>
    <mergeCell ref="A34:D34"/>
  </mergeCells>
  <pageMargins left="0.511811024" right="0.511811024" top="0.78740157499999996" bottom="0.78740157499999996" header="0.31496062000000002" footer="0.31496062000000002"/>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f5b8ada-282a-4384-870b-e0f04a2cdfa1" xsi:nil="true"/>
    <lcf76f155ced4ddcb4097134ff3c332f xmlns="f0732951-7774-480d-8c6c-95f56a11f39e">
      <Terms xmlns="http://schemas.microsoft.com/office/infopath/2007/PartnerControls"/>
    </lcf76f155ced4ddcb4097134ff3c332f>
    <SharedWithUsers xmlns="4f5b8ada-282a-4384-870b-e0f04a2cdfa1">
      <UserInfo>
        <DisplayName>Ana Claudia Lourenço de Godoi</DisplayName>
        <AccountId>53</AccountId>
        <AccountType/>
      </UserInfo>
      <UserInfo>
        <DisplayName>Alessandra Ivie Espíndola Braga</DisplayName>
        <AccountId>13</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82D4991DB53C44FAF3A385BDF5F7D2A" ma:contentTypeVersion="10" ma:contentTypeDescription="Crie um novo documento." ma:contentTypeScope="" ma:versionID="e3f138a39e1c4fd299af80315832ebf8">
  <xsd:schema xmlns:xsd="http://www.w3.org/2001/XMLSchema" xmlns:xs="http://www.w3.org/2001/XMLSchema" xmlns:p="http://schemas.microsoft.com/office/2006/metadata/properties" xmlns:ns2="f0732951-7774-480d-8c6c-95f56a11f39e" xmlns:ns3="4f5b8ada-282a-4384-870b-e0f04a2cdfa1" targetNamespace="http://schemas.microsoft.com/office/2006/metadata/properties" ma:root="true" ma:fieldsID="a5629bae0b013aa42aa2d21cb4d9f354" ns2:_="" ns3:_="">
    <xsd:import namespace="f0732951-7774-480d-8c6c-95f56a11f39e"/>
    <xsd:import namespace="4f5b8ada-282a-4384-870b-e0f04a2cdfa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732951-7774-480d-8c6c-95f56a11f3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bf897d17-34fd-4a01-8f80-908009a6c4a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5b8ada-282a-4384-870b-e0f04a2cdfa1"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0c9efa14-d2f3-4ab8-bb32-9b0521884b23}" ma:internalName="TaxCatchAll" ma:showField="CatchAllData" ma:web="4f5b8ada-282a-4384-870b-e0f04a2cdf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7EB4A8-28F3-4E69-94B5-D4396DDD1F0E}">
  <ds:schemaRefs>
    <ds:schemaRef ds:uri="http://schemas.microsoft.com/office/2006/metadata/properties"/>
    <ds:schemaRef ds:uri="http://schemas.microsoft.com/office/infopath/2007/PartnerControls"/>
    <ds:schemaRef ds:uri="4f5b8ada-282a-4384-870b-e0f04a2cdfa1"/>
    <ds:schemaRef ds:uri="f0732951-7774-480d-8c6c-95f56a11f39e"/>
  </ds:schemaRefs>
</ds:datastoreItem>
</file>

<file path=customXml/itemProps2.xml><?xml version="1.0" encoding="utf-8"?>
<ds:datastoreItem xmlns:ds="http://schemas.openxmlformats.org/officeDocument/2006/customXml" ds:itemID="{57242A7B-EF46-4275-BA00-9B4510647A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732951-7774-480d-8c6c-95f56a11f39e"/>
    <ds:schemaRef ds:uri="4f5b8ada-282a-4384-870b-e0f04a2cdf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FF42E7-16E5-4A21-BA8B-BB32701417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1</vt:i4>
      </vt:variant>
    </vt:vector>
  </HeadingPairs>
  <TitlesOfParts>
    <vt:vector size="20" baseType="lpstr">
      <vt:lpstr>QUADRO RESUMO</vt:lpstr>
      <vt:lpstr>Copeiro(a)</vt:lpstr>
      <vt:lpstr>Copeiro(a) - Memória de Cálculo</vt:lpstr>
      <vt:lpstr>Copeiro(a) - Uniforme</vt:lpstr>
      <vt:lpstr>Garçom-Garçonete</vt:lpstr>
      <vt:lpstr>Garçom - Memória de Cálculo</vt:lpstr>
      <vt:lpstr>Garçom - Uniforme</vt:lpstr>
      <vt:lpstr>Repositor de Água</vt:lpstr>
      <vt:lpstr>Repositor - Memória de Cálculo</vt:lpstr>
      <vt:lpstr>Repositor - Uniforme</vt:lpstr>
      <vt:lpstr>Encarregado(a) Geral</vt:lpstr>
      <vt:lpstr>Encarregado- Memória de Cálculo</vt:lpstr>
      <vt:lpstr>Encarregado - Uniforme</vt:lpstr>
      <vt:lpstr>Relógio de Ponto</vt:lpstr>
      <vt:lpstr>1.5. Materiais Consumo</vt:lpstr>
      <vt:lpstr>1.6. Materiais de Higiene</vt:lpstr>
      <vt:lpstr>1.7. Materiais de Reposição</vt:lpstr>
      <vt:lpstr>1.8. Materiais Duradouros</vt:lpstr>
      <vt:lpstr>1.9. Equipamentos</vt:lpstr>
      <vt:lpstr>'QUADRO RESUMO'!Area_de_impressao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 Luís Silva Teixeira</dc:creator>
  <cp:keywords/>
  <dc:description/>
  <cp:lastModifiedBy>Marcus Danillo Mendes Furtado</cp:lastModifiedBy>
  <cp:revision/>
  <dcterms:created xsi:type="dcterms:W3CDTF">2019-10-17T13:24:34Z</dcterms:created>
  <dcterms:modified xsi:type="dcterms:W3CDTF">2023-04-17T17:04:46Z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0x010100E82D4991DB53C44FAF3A385BDF5F7D2A</vt:lpwstr>
  </property>
  <property fmtid="{D5CDD505-2E9C-101B-9397-08002B2CF9AE}" pid="3" name="MediaServiceImageTags">
    <vt:lpwstr/>
  </property>
</Properties>
</file>